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599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Лист1!$A$15:$Y$15</definedName>
    <definedName name="_xlnm.Print_Titles" localSheetId="0">Лист1!$5:$14</definedName>
    <definedName name="_xlnm.Print_Area" localSheetId="0">Лист1!$A$1:$Z$536</definedName>
  </definedNames>
  <calcPr calcId="162913"/>
</workbook>
</file>

<file path=xl/calcChain.xml><?xml version="1.0" encoding="utf-8"?>
<calcChain xmlns="http://schemas.openxmlformats.org/spreadsheetml/2006/main">
  <c r="M102" i="1" l="1"/>
  <c r="G411" i="1"/>
  <c r="G410" i="1"/>
  <c r="O409" i="1"/>
  <c r="N409" i="1"/>
  <c r="M409" i="1"/>
  <c r="L409" i="1"/>
  <c r="K409" i="1"/>
  <c r="J409" i="1"/>
  <c r="I409" i="1"/>
  <c r="H409" i="1"/>
  <c r="G409" i="1" l="1"/>
  <c r="G518" i="1"/>
  <c r="G517" i="1"/>
  <c r="O516" i="1"/>
  <c r="N516" i="1"/>
  <c r="M516" i="1"/>
  <c r="L516" i="1"/>
  <c r="K516" i="1"/>
  <c r="J516" i="1"/>
  <c r="I516" i="1"/>
  <c r="H516" i="1"/>
  <c r="G495" i="1"/>
  <c r="G494" i="1"/>
  <c r="O493" i="1"/>
  <c r="N493" i="1"/>
  <c r="M493" i="1"/>
  <c r="L493" i="1"/>
  <c r="K493" i="1"/>
  <c r="J493" i="1"/>
  <c r="I493" i="1"/>
  <c r="H493" i="1"/>
  <c r="O492" i="1"/>
  <c r="N492" i="1"/>
  <c r="M492" i="1"/>
  <c r="M489" i="1" s="1"/>
  <c r="L492" i="1"/>
  <c r="L489" i="1" s="1"/>
  <c r="K492" i="1"/>
  <c r="J492" i="1"/>
  <c r="J489" i="1" s="1"/>
  <c r="I492" i="1"/>
  <c r="I489" i="1" s="1"/>
  <c r="H492" i="1"/>
  <c r="O491" i="1"/>
  <c r="N491" i="1"/>
  <c r="M491" i="1"/>
  <c r="M488" i="1" s="1"/>
  <c r="L491" i="1"/>
  <c r="L490" i="1" s="1"/>
  <c r="K491" i="1"/>
  <c r="K488" i="1" s="1"/>
  <c r="J491" i="1"/>
  <c r="J490" i="1" s="1"/>
  <c r="I491" i="1"/>
  <c r="H491" i="1"/>
  <c r="N490" i="1"/>
  <c r="N489" i="1"/>
  <c r="H489" i="1"/>
  <c r="O488" i="1"/>
  <c r="N488" i="1"/>
  <c r="K490" i="1" l="1"/>
  <c r="N487" i="1"/>
  <c r="O490" i="1"/>
  <c r="G516" i="1"/>
  <c r="M487" i="1"/>
  <c r="M490" i="1"/>
  <c r="J488" i="1"/>
  <c r="J487" i="1" s="1"/>
  <c r="G493" i="1"/>
  <c r="G492" i="1"/>
  <c r="I490" i="1"/>
  <c r="I488" i="1"/>
  <c r="G491" i="1"/>
  <c r="I487" i="1"/>
  <c r="H488" i="1"/>
  <c r="L488" i="1"/>
  <c r="L487" i="1" s="1"/>
  <c r="K489" i="1"/>
  <c r="O489" i="1"/>
  <c r="O487" i="1" s="1"/>
  <c r="H490" i="1"/>
  <c r="M25" i="1"/>
  <c r="N25" i="1"/>
  <c r="O25" i="1"/>
  <c r="G489" i="1" l="1"/>
  <c r="G490" i="1"/>
  <c r="H487" i="1"/>
  <c r="G488" i="1"/>
  <c r="K487" i="1"/>
  <c r="R57" i="1"/>
  <c r="R33" i="1"/>
  <c r="G487" i="1" l="1"/>
  <c r="G414" i="1"/>
  <c r="G413" i="1"/>
  <c r="O412" i="1"/>
  <c r="N412" i="1"/>
  <c r="M412" i="1"/>
  <c r="L412" i="1"/>
  <c r="K412" i="1"/>
  <c r="J412" i="1"/>
  <c r="I412" i="1"/>
  <c r="H412" i="1"/>
  <c r="G408" i="1"/>
  <c r="G407" i="1"/>
  <c r="O406" i="1"/>
  <c r="N406" i="1"/>
  <c r="M406" i="1"/>
  <c r="L406" i="1"/>
  <c r="K406" i="1"/>
  <c r="J406" i="1"/>
  <c r="I406" i="1"/>
  <c r="H406" i="1"/>
  <c r="G405" i="1"/>
  <c r="G404" i="1"/>
  <c r="O403" i="1"/>
  <c r="N403" i="1"/>
  <c r="M403" i="1"/>
  <c r="L403" i="1"/>
  <c r="K403" i="1"/>
  <c r="J403" i="1"/>
  <c r="I403" i="1"/>
  <c r="H403" i="1"/>
  <c r="M520" i="1"/>
  <c r="N520" i="1"/>
  <c r="O520" i="1"/>
  <c r="M26" i="1"/>
  <c r="N26" i="1"/>
  <c r="O26" i="1"/>
  <c r="O19" i="1"/>
  <c r="M19" i="1"/>
  <c r="G50" i="1"/>
  <c r="G49" i="1"/>
  <c r="O48" i="1"/>
  <c r="N48" i="1"/>
  <c r="M48" i="1"/>
  <c r="L48" i="1"/>
  <c r="K48" i="1"/>
  <c r="J48" i="1"/>
  <c r="I48" i="1"/>
  <c r="G48" i="1" s="1"/>
  <c r="H48" i="1"/>
  <c r="G406" i="1" l="1"/>
  <c r="G403" i="1"/>
  <c r="G412" i="1"/>
  <c r="N528" i="1"/>
  <c r="N525" i="1"/>
  <c r="N522" i="1"/>
  <c r="N521" i="1"/>
  <c r="N503" i="1" s="1"/>
  <c r="N533" i="1" s="1"/>
  <c r="N519" i="1"/>
  <c r="N513" i="1"/>
  <c r="N510" i="1"/>
  <c r="N507" i="1"/>
  <c r="N506" i="1"/>
  <c r="N505" i="1"/>
  <c r="N504" i="1" s="1"/>
  <c r="N484" i="1"/>
  <c r="N483" i="1"/>
  <c r="N480" i="1" s="1"/>
  <c r="N482" i="1"/>
  <c r="N481" i="1" s="1"/>
  <c r="N475" i="1"/>
  <c r="N472" i="1"/>
  <c r="N469" i="1"/>
  <c r="N466" i="1"/>
  <c r="N463" i="1"/>
  <c r="N460" i="1"/>
  <c r="N457" i="1"/>
  <c r="N454" i="1"/>
  <c r="N451" i="1"/>
  <c r="N448" i="1"/>
  <c r="N445" i="1"/>
  <c r="N442" i="1"/>
  <c r="N441" i="1"/>
  <c r="N440" i="1"/>
  <c r="N439" i="1" s="1"/>
  <c r="N436" i="1"/>
  <c r="N433" i="1"/>
  <c r="N430" i="1"/>
  <c r="N427" i="1"/>
  <c r="N425" i="1"/>
  <c r="N424" i="1" s="1"/>
  <c r="N421" i="1"/>
  <c r="N418" i="1"/>
  <c r="N415" i="1"/>
  <c r="N400" i="1"/>
  <c r="N397" i="1"/>
  <c r="N394" i="1"/>
  <c r="N391" i="1"/>
  <c r="N388" i="1"/>
  <c r="N385" i="1"/>
  <c r="N382" i="1"/>
  <c r="N379" i="1"/>
  <c r="N376" i="1"/>
  <c r="N373" i="1"/>
  <c r="N370" i="1"/>
  <c r="N367" i="1"/>
  <c r="N364" i="1"/>
  <c r="N361" i="1"/>
  <c r="N358" i="1"/>
  <c r="N355" i="1"/>
  <c r="N352" i="1"/>
  <c r="N349" i="1"/>
  <c r="N346" i="1"/>
  <c r="N343" i="1"/>
  <c r="N340" i="1"/>
  <c r="N337" i="1"/>
  <c r="N334" i="1"/>
  <c r="N331" i="1"/>
  <c r="N328" i="1"/>
  <c r="N325" i="1"/>
  <c r="N322" i="1"/>
  <c r="N319" i="1"/>
  <c r="N316" i="1"/>
  <c r="N313" i="1"/>
  <c r="N310" i="1"/>
  <c r="N307" i="1"/>
  <c r="N304" i="1"/>
  <c r="N301" i="1"/>
  <c r="N298" i="1"/>
  <c r="N295" i="1"/>
  <c r="N292" i="1"/>
  <c r="N289" i="1"/>
  <c r="N286" i="1"/>
  <c r="N283" i="1"/>
  <c r="N280" i="1"/>
  <c r="N277" i="1"/>
  <c r="N274" i="1"/>
  <c r="N271" i="1"/>
  <c r="N268" i="1"/>
  <c r="N265" i="1"/>
  <c r="N262" i="1"/>
  <c r="N259" i="1"/>
  <c r="N256" i="1"/>
  <c r="N253" i="1"/>
  <c r="N250" i="1"/>
  <c r="N247" i="1"/>
  <c r="N244" i="1"/>
  <c r="N241" i="1"/>
  <c r="N238" i="1"/>
  <c r="N235" i="1"/>
  <c r="N232" i="1"/>
  <c r="N229" i="1"/>
  <c r="N226" i="1"/>
  <c r="N223" i="1"/>
  <c r="N220" i="1"/>
  <c r="N217" i="1"/>
  <c r="N214" i="1"/>
  <c r="N211" i="1"/>
  <c r="N208" i="1"/>
  <c r="N205" i="1"/>
  <c r="N202" i="1"/>
  <c r="N199" i="1"/>
  <c r="N196" i="1"/>
  <c r="N193" i="1"/>
  <c r="N190" i="1"/>
  <c r="N187" i="1"/>
  <c r="N184" i="1"/>
  <c r="N181" i="1"/>
  <c r="N178" i="1"/>
  <c r="N175" i="1"/>
  <c r="N172" i="1"/>
  <c r="N169" i="1"/>
  <c r="N166" i="1"/>
  <c r="N163" i="1"/>
  <c r="N160" i="1"/>
  <c r="N157" i="1"/>
  <c r="N154" i="1"/>
  <c r="N151" i="1"/>
  <c r="N148" i="1"/>
  <c r="N145" i="1"/>
  <c r="N142" i="1"/>
  <c r="N140" i="1" s="1"/>
  <c r="N137" i="1"/>
  <c r="N134" i="1"/>
  <c r="N131" i="1"/>
  <c r="N128" i="1"/>
  <c r="N125" i="1"/>
  <c r="N122" i="1"/>
  <c r="N119" i="1"/>
  <c r="N116" i="1"/>
  <c r="N113" i="1"/>
  <c r="N110" i="1"/>
  <c r="N107" i="1"/>
  <c r="N104" i="1"/>
  <c r="N103" i="1"/>
  <c r="N84" i="1"/>
  <c r="N101" i="1"/>
  <c r="N98" i="1"/>
  <c r="N95" i="1"/>
  <c r="N92" i="1"/>
  <c r="N89" i="1"/>
  <c r="N86" i="1"/>
  <c r="N85" i="1"/>
  <c r="N72" i="1"/>
  <c r="N71" i="1"/>
  <c r="N69" i="1" s="1"/>
  <c r="N70" i="1"/>
  <c r="N67" i="1" s="1"/>
  <c r="N63" i="1"/>
  <c r="N60" i="1"/>
  <c r="N57" i="1"/>
  <c r="N56" i="1"/>
  <c r="N53" i="1" s="1"/>
  <c r="N55" i="1"/>
  <c r="N52" i="1" s="1"/>
  <c r="N45" i="1"/>
  <c r="N42" i="1"/>
  <c r="N33" i="1"/>
  <c r="N30" i="1"/>
  <c r="N27" i="1"/>
  <c r="N20" i="1"/>
  <c r="N76" i="1" l="1"/>
  <c r="N54" i="1"/>
  <c r="N82" i="1"/>
  <c r="N498" i="1" s="1"/>
  <c r="N51" i="1"/>
  <c r="N479" i="1"/>
  <c r="N478" i="1" s="1"/>
  <c r="N19" i="1"/>
  <c r="N18" i="1" s="1"/>
  <c r="N83" i="1"/>
  <c r="N77" i="1"/>
  <c r="N68" i="1"/>
  <c r="N66" i="1" s="1"/>
  <c r="N24" i="1"/>
  <c r="N502" i="1"/>
  <c r="M103" i="1"/>
  <c r="O103" i="1"/>
  <c r="L103" i="1"/>
  <c r="L102" i="1"/>
  <c r="K103" i="1"/>
  <c r="G402" i="1"/>
  <c r="G401" i="1"/>
  <c r="O400" i="1"/>
  <c r="M400" i="1"/>
  <c r="L400" i="1"/>
  <c r="K400" i="1"/>
  <c r="J400" i="1"/>
  <c r="I400" i="1"/>
  <c r="H400" i="1"/>
  <c r="G400" i="1" l="1"/>
  <c r="N536" i="1"/>
  <c r="N81" i="1"/>
  <c r="N75" i="1"/>
  <c r="N497" i="1"/>
  <c r="N496" i="1" s="1"/>
  <c r="N80" i="1"/>
  <c r="N532" i="1"/>
  <c r="N501" i="1"/>
  <c r="L440" i="1"/>
  <c r="N535" i="1" l="1"/>
  <c r="N534" i="1" s="1"/>
  <c r="N531" i="1"/>
  <c r="M55" i="1"/>
  <c r="O55" i="1"/>
  <c r="M56" i="1"/>
  <c r="O56" i="1"/>
  <c r="L56" i="1"/>
  <c r="L55" i="1"/>
  <c r="G65" i="1"/>
  <c r="G64" i="1"/>
  <c r="R63" i="1"/>
  <c r="O63" i="1"/>
  <c r="M63" i="1"/>
  <c r="L63" i="1"/>
  <c r="K63" i="1"/>
  <c r="J63" i="1"/>
  <c r="I63" i="1"/>
  <c r="H63" i="1"/>
  <c r="G63" i="1" l="1"/>
  <c r="L26" i="1" l="1"/>
  <c r="L25" i="1"/>
  <c r="L19" i="1" s="1"/>
  <c r="G477" i="1" l="1"/>
  <c r="G476" i="1"/>
  <c r="O475" i="1"/>
  <c r="M475" i="1"/>
  <c r="L475" i="1"/>
  <c r="K475" i="1"/>
  <c r="J475" i="1"/>
  <c r="I475" i="1"/>
  <c r="G475" i="1" s="1"/>
  <c r="H475" i="1"/>
  <c r="G47" i="1" l="1"/>
  <c r="G46" i="1"/>
  <c r="R45" i="1"/>
  <c r="O45" i="1"/>
  <c r="M45" i="1"/>
  <c r="L45" i="1"/>
  <c r="K45" i="1"/>
  <c r="J45" i="1"/>
  <c r="I45" i="1"/>
  <c r="H45" i="1"/>
  <c r="G45" i="1" l="1"/>
  <c r="M521" i="1"/>
  <c r="O521" i="1"/>
  <c r="G530" i="1"/>
  <c r="G529" i="1"/>
  <c r="O528" i="1"/>
  <c r="M528" i="1"/>
  <c r="L528" i="1"/>
  <c r="K528" i="1"/>
  <c r="J528" i="1"/>
  <c r="I528" i="1"/>
  <c r="H528" i="1"/>
  <c r="G528" i="1" l="1"/>
  <c r="G399" i="1"/>
  <c r="G398" i="1"/>
  <c r="O397" i="1"/>
  <c r="M397" i="1"/>
  <c r="L397" i="1"/>
  <c r="K397" i="1"/>
  <c r="J397" i="1"/>
  <c r="I397" i="1"/>
  <c r="H397" i="1"/>
  <c r="G396" i="1"/>
  <c r="G395" i="1"/>
  <c r="O394" i="1"/>
  <c r="M394" i="1"/>
  <c r="L394" i="1"/>
  <c r="K394" i="1"/>
  <c r="J394" i="1"/>
  <c r="I394" i="1"/>
  <c r="H394" i="1"/>
  <c r="G393" i="1"/>
  <c r="G392" i="1"/>
  <c r="O391" i="1"/>
  <c r="M391" i="1"/>
  <c r="L391" i="1"/>
  <c r="K391" i="1"/>
  <c r="J391" i="1"/>
  <c r="I391" i="1"/>
  <c r="H391" i="1"/>
  <c r="G390" i="1"/>
  <c r="G389" i="1"/>
  <c r="O388" i="1"/>
  <c r="M388" i="1"/>
  <c r="L388" i="1"/>
  <c r="K388" i="1"/>
  <c r="J388" i="1"/>
  <c r="I388" i="1"/>
  <c r="H388" i="1"/>
  <c r="G388" i="1" l="1"/>
  <c r="G394" i="1"/>
  <c r="G397" i="1"/>
  <c r="G391" i="1"/>
  <c r="G44" i="1"/>
  <c r="G43" i="1"/>
  <c r="R42" i="1"/>
  <c r="O42" i="1"/>
  <c r="M42" i="1"/>
  <c r="L42" i="1"/>
  <c r="K42" i="1"/>
  <c r="J42" i="1"/>
  <c r="I42" i="1"/>
  <c r="H42" i="1"/>
  <c r="G42" i="1" l="1"/>
  <c r="K56" i="1"/>
  <c r="K55" i="1"/>
  <c r="G527" i="1" l="1"/>
  <c r="G526" i="1"/>
  <c r="G524" i="1"/>
  <c r="G523" i="1"/>
  <c r="G515" i="1"/>
  <c r="G514" i="1"/>
  <c r="G512" i="1"/>
  <c r="G511" i="1"/>
  <c r="G509" i="1"/>
  <c r="G508" i="1"/>
  <c r="G486" i="1"/>
  <c r="G485" i="1"/>
  <c r="G474" i="1"/>
  <c r="G473" i="1"/>
  <c r="G471" i="1"/>
  <c r="G470" i="1"/>
  <c r="G468" i="1"/>
  <c r="G467" i="1"/>
  <c r="G465" i="1"/>
  <c r="G464" i="1"/>
  <c r="G462" i="1"/>
  <c r="G461" i="1"/>
  <c r="G459" i="1"/>
  <c r="G458" i="1"/>
  <c r="G456" i="1"/>
  <c r="G455" i="1"/>
  <c r="G453" i="1"/>
  <c r="G452" i="1"/>
  <c r="G450" i="1"/>
  <c r="G449" i="1"/>
  <c r="G447" i="1"/>
  <c r="G446" i="1"/>
  <c r="G444" i="1"/>
  <c r="G443" i="1"/>
  <c r="G438" i="1"/>
  <c r="G437" i="1"/>
  <c r="G435" i="1"/>
  <c r="G434" i="1"/>
  <c r="G432" i="1"/>
  <c r="G431" i="1"/>
  <c r="G429" i="1"/>
  <c r="G428" i="1"/>
  <c r="G426" i="1"/>
  <c r="G423" i="1"/>
  <c r="G422" i="1"/>
  <c r="G420" i="1"/>
  <c r="G417" i="1"/>
  <c r="G416" i="1"/>
  <c r="G387" i="1"/>
  <c r="G386" i="1"/>
  <c r="G384" i="1"/>
  <c r="G383" i="1"/>
  <c r="G381" i="1"/>
  <c r="G380" i="1"/>
  <c r="G378" i="1"/>
  <c r="G377" i="1"/>
  <c r="G375" i="1"/>
  <c r="G374" i="1"/>
  <c r="G372" i="1"/>
  <c r="G371" i="1"/>
  <c r="G369" i="1"/>
  <c r="G368" i="1"/>
  <c r="G366" i="1"/>
  <c r="G365" i="1"/>
  <c r="G363" i="1"/>
  <c r="G362" i="1"/>
  <c r="G360" i="1"/>
  <c r="G359" i="1"/>
  <c r="G357" i="1"/>
  <c r="G356" i="1"/>
  <c r="G354" i="1"/>
  <c r="G353" i="1"/>
  <c r="G351" i="1"/>
  <c r="G350" i="1"/>
  <c r="G348" i="1"/>
  <c r="G347" i="1"/>
  <c r="G345" i="1"/>
  <c r="G344" i="1"/>
  <c r="G342" i="1"/>
  <c r="G341" i="1"/>
  <c r="G339" i="1"/>
  <c r="G338" i="1"/>
  <c r="G336" i="1"/>
  <c r="G335" i="1"/>
  <c r="G333" i="1"/>
  <c r="G332" i="1"/>
  <c r="G330" i="1"/>
  <c r="G329" i="1"/>
  <c r="G327" i="1"/>
  <c r="G326" i="1"/>
  <c r="G324" i="1"/>
  <c r="G323" i="1"/>
  <c r="G321" i="1"/>
  <c r="G320" i="1"/>
  <c r="G318" i="1"/>
  <c r="G317" i="1"/>
  <c r="G315" i="1"/>
  <c r="G314" i="1"/>
  <c r="G312" i="1"/>
  <c r="G311" i="1"/>
  <c r="G309" i="1"/>
  <c r="G308" i="1"/>
  <c r="G306" i="1"/>
  <c r="G305" i="1"/>
  <c r="G303" i="1"/>
  <c r="G302" i="1"/>
  <c r="G300" i="1"/>
  <c r="G299" i="1"/>
  <c r="G297" i="1"/>
  <c r="G296" i="1"/>
  <c r="G294" i="1"/>
  <c r="G293" i="1"/>
  <c r="G291" i="1"/>
  <c r="G290" i="1"/>
  <c r="G288" i="1"/>
  <c r="G287" i="1"/>
  <c r="G285" i="1"/>
  <c r="G284" i="1"/>
  <c r="G282" i="1"/>
  <c r="G281" i="1"/>
  <c r="G279" i="1"/>
  <c r="G278" i="1"/>
  <c r="G276" i="1"/>
  <c r="G275" i="1"/>
  <c r="G273" i="1"/>
  <c r="G272" i="1"/>
  <c r="G270" i="1"/>
  <c r="G269" i="1"/>
  <c r="G267" i="1"/>
  <c r="G266" i="1"/>
  <c r="G264" i="1"/>
  <c r="G263" i="1"/>
  <c r="G261" i="1"/>
  <c r="G260" i="1"/>
  <c r="G258" i="1"/>
  <c r="G257" i="1"/>
  <c r="G255" i="1"/>
  <c r="G254" i="1"/>
  <c r="G252" i="1"/>
  <c r="G251" i="1"/>
  <c r="G249" i="1"/>
  <c r="G248" i="1"/>
  <c r="G246" i="1"/>
  <c r="G245" i="1"/>
  <c r="G243" i="1"/>
  <c r="G242" i="1"/>
  <c r="G240" i="1"/>
  <c r="G239" i="1"/>
  <c r="G237" i="1"/>
  <c r="G236" i="1"/>
  <c r="G234" i="1"/>
  <c r="G233" i="1"/>
  <c r="G231" i="1"/>
  <c r="G230" i="1"/>
  <c r="G228" i="1"/>
  <c r="G227" i="1"/>
  <c r="G225" i="1"/>
  <c r="G224" i="1"/>
  <c r="G222" i="1"/>
  <c r="G221" i="1"/>
  <c r="G219" i="1"/>
  <c r="G218" i="1"/>
  <c r="G216" i="1"/>
  <c r="G215" i="1"/>
  <c r="G213" i="1"/>
  <c r="G212" i="1"/>
  <c r="G210" i="1"/>
  <c r="G209" i="1"/>
  <c r="G207" i="1"/>
  <c r="G206" i="1"/>
  <c r="G204" i="1"/>
  <c r="G203" i="1"/>
  <c r="G201" i="1"/>
  <c r="G200" i="1"/>
  <c r="G198" i="1"/>
  <c r="G197" i="1"/>
  <c r="G195" i="1"/>
  <c r="G194" i="1"/>
  <c r="G192" i="1"/>
  <c r="G191" i="1"/>
  <c r="G189" i="1"/>
  <c r="G188" i="1"/>
  <c r="G186" i="1"/>
  <c r="G185" i="1"/>
  <c r="G183" i="1"/>
  <c r="G182" i="1"/>
  <c r="G180" i="1"/>
  <c r="G179" i="1"/>
  <c r="G177" i="1"/>
  <c r="G176" i="1"/>
  <c r="G174" i="1"/>
  <c r="G173" i="1"/>
  <c r="G171" i="1"/>
  <c r="G170" i="1"/>
  <c r="G168" i="1"/>
  <c r="G167" i="1"/>
  <c r="G165" i="1"/>
  <c r="G164" i="1"/>
  <c r="G162" i="1"/>
  <c r="G161" i="1"/>
  <c r="G159" i="1"/>
  <c r="G158" i="1"/>
  <c r="G156" i="1"/>
  <c r="G155" i="1"/>
  <c r="G153" i="1"/>
  <c r="G152" i="1"/>
  <c r="G150" i="1"/>
  <c r="G149" i="1"/>
  <c r="G147" i="1"/>
  <c r="G146" i="1"/>
  <c r="G144" i="1"/>
  <c r="G143" i="1"/>
  <c r="G141" i="1"/>
  <c r="G139" i="1"/>
  <c r="G138" i="1"/>
  <c r="G136" i="1"/>
  <c r="G135" i="1"/>
  <c r="G133" i="1"/>
  <c r="G132" i="1"/>
  <c r="G130" i="1"/>
  <c r="G129" i="1"/>
  <c r="G127" i="1"/>
  <c r="G126" i="1"/>
  <c r="G124" i="1"/>
  <c r="G123" i="1"/>
  <c r="G121" i="1"/>
  <c r="G120" i="1"/>
  <c r="G118" i="1"/>
  <c r="G117" i="1"/>
  <c r="G115" i="1"/>
  <c r="G114" i="1"/>
  <c r="G112" i="1"/>
  <c r="G111" i="1"/>
  <c r="G109" i="1"/>
  <c r="G108" i="1"/>
  <c r="G106" i="1"/>
  <c r="G105" i="1"/>
  <c r="G100" i="1"/>
  <c r="G99" i="1"/>
  <c r="G97" i="1"/>
  <c r="G96" i="1"/>
  <c r="G94" i="1"/>
  <c r="G93" i="1"/>
  <c r="G91" i="1"/>
  <c r="G90" i="1"/>
  <c r="G79" i="1"/>
  <c r="G78" i="1"/>
  <c r="G74" i="1"/>
  <c r="G73" i="1"/>
  <c r="G62" i="1"/>
  <c r="G61" i="1"/>
  <c r="G59" i="1"/>
  <c r="G58" i="1"/>
  <c r="G35" i="1"/>
  <c r="G34" i="1"/>
  <c r="G32" i="1"/>
  <c r="G31" i="1"/>
  <c r="G29" i="1"/>
  <c r="G28" i="1"/>
  <c r="G23" i="1"/>
  <c r="G22" i="1"/>
  <c r="G21" i="1"/>
  <c r="L433" i="1" l="1"/>
  <c r="O525" i="1"/>
  <c r="O522" i="1"/>
  <c r="O519" i="1"/>
  <c r="O513" i="1"/>
  <c r="O510" i="1"/>
  <c r="O507" i="1"/>
  <c r="O506" i="1"/>
  <c r="O503" i="1" s="1"/>
  <c r="O533" i="1" s="1"/>
  <c r="O505" i="1"/>
  <c r="O484" i="1"/>
  <c r="O483" i="1"/>
  <c r="O482" i="1"/>
  <c r="O479" i="1" s="1"/>
  <c r="O481" i="1"/>
  <c r="O480" i="1"/>
  <c r="O472" i="1"/>
  <c r="O469" i="1"/>
  <c r="O466" i="1"/>
  <c r="O463" i="1"/>
  <c r="O460" i="1"/>
  <c r="O457" i="1"/>
  <c r="O454" i="1"/>
  <c r="O451" i="1"/>
  <c r="O448" i="1"/>
  <c r="O445" i="1"/>
  <c r="O442" i="1"/>
  <c r="O441" i="1"/>
  <c r="O440" i="1"/>
  <c r="O439" i="1" s="1"/>
  <c r="O436" i="1"/>
  <c r="O433" i="1"/>
  <c r="O430" i="1"/>
  <c r="O427" i="1"/>
  <c r="O425" i="1"/>
  <c r="O84" i="1" s="1"/>
  <c r="O81" i="1" s="1"/>
  <c r="O421" i="1"/>
  <c r="O418" i="1"/>
  <c r="O415" i="1"/>
  <c r="O385" i="1"/>
  <c r="O382" i="1"/>
  <c r="O379" i="1"/>
  <c r="O376" i="1"/>
  <c r="O373" i="1"/>
  <c r="O370" i="1"/>
  <c r="O367" i="1"/>
  <c r="O364" i="1"/>
  <c r="O361" i="1"/>
  <c r="O358" i="1"/>
  <c r="O355" i="1"/>
  <c r="O352" i="1"/>
  <c r="O349" i="1"/>
  <c r="O346" i="1"/>
  <c r="O343" i="1"/>
  <c r="O340" i="1"/>
  <c r="O337" i="1"/>
  <c r="O334" i="1"/>
  <c r="O331" i="1"/>
  <c r="O328" i="1"/>
  <c r="O325" i="1"/>
  <c r="O322" i="1"/>
  <c r="O319" i="1"/>
  <c r="O316" i="1"/>
  <c r="O313" i="1"/>
  <c r="O310" i="1"/>
  <c r="O307" i="1"/>
  <c r="O304" i="1"/>
  <c r="O301" i="1"/>
  <c r="O298" i="1"/>
  <c r="O295" i="1"/>
  <c r="O292" i="1"/>
  <c r="O289" i="1"/>
  <c r="O286" i="1"/>
  <c r="O283" i="1"/>
  <c r="O280" i="1"/>
  <c r="O277" i="1"/>
  <c r="O274" i="1"/>
  <c r="O271" i="1"/>
  <c r="O268" i="1"/>
  <c r="O265" i="1"/>
  <c r="O262" i="1"/>
  <c r="O259" i="1"/>
  <c r="O256" i="1"/>
  <c r="O253" i="1"/>
  <c r="O250" i="1"/>
  <c r="O247" i="1"/>
  <c r="O244" i="1"/>
  <c r="O241" i="1"/>
  <c r="O238" i="1"/>
  <c r="O235" i="1"/>
  <c r="O232" i="1"/>
  <c r="O229" i="1"/>
  <c r="O226" i="1"/>
  <c r="O223" i="1"/>
  <c r="O220" i="1"/>
  <c r="O217" i="1"/>
  <c r="O214" i="1"/>
  <c r="O211" i="1"/>
  <c r="O208" i="1"/>
  <c r="O205" i="1"/>
  <c r="O202" i="1"/>
  <c r="O199" i="1"/>
  <c r="O196" i="1"/>
  <c r="O193" i="1"/>
  <c r="O190" i="1"/>
  <c r="O187" i="1"/>
  <c r="O184" i="1"/>
  <c r="O181" i="1"/>
  <c r="O178" i="1"/>
  <c r="O175" i="1"/>
  <c r="O172" i="1"/>
  <c r="O169" i="1"/>
  <c r="O166" i="1"/>
  <c r="O163" i="1"/>
  <c r="O160" i="1"/>
  <c r="O157" i="1"/>
  <c r="O154" i="1"/>
  <c r="O151" i="1"/>
  <c r="O148" i="1"/>
  <c r="O145" i="1"/>
  <c r="O142" i="1"/>
  <c r="O140" i="1" s="1"/>
  <c r="O137" i="1"/>
  <c r="O134" i="1"/>
  <c r="O131" i="1"/>
  <c r="O128" i="1"/>
  <c r="O125" i="1"/>
  <c r="O122" i="1"/>
  <c r="O119" i="1"/>
  <c r="O116" i="1"/>
  <c r="O113" i="1"/>
  <c r="O110" i="1"/>
  <c r="O107" i="1"/>
  <c r="O104" i="1"/>
  <c r="O101" i="1"/>
  <c r="O98" i="1"/>
  <c r="O95" i="1"/>
  <c r="O92" i="1"/>
  <c r="O89" i="1"/>
  <c r="O86" i="1"/>
  <c r="O72" i="1"/>
  <c r="O71" i="1"/>
  <c r="O70" i="1"/>
  <c r="O67" i="1"/>
  <c r="O60" i="1"/>
  <c r="O57" i="1"/>
  <c r="O54" i="1"/>
  <c r="O52" i="1"/>
  <c r="O33" i="1"/>
  <c r="O30" i="1"/>
  <c r="O27" i="1"/>
  <c r="O20" i="1"/>
  <c r="O76" i="1"/>
  <c r="O478" i="1" l="1"/>
  <c r="O69" i="1"/>
  <c r="O85" i="1"/>
  <c r="O82" i="1" s="1"/>
  <c r="O498" i="1" s="1"/>
  <c r="O424" i="1"/>
  <c r="O504" i="1"/>
  <c r="O502" i="1"/>
  <c r="O532" i="1" s="1"/>
  <c r="O531" i="1" s="1"/>
  <c r="O24" i="1"/>
  <c r="O68" i="1"/>
  <c r="O66" i="1" s="1"/>
  <c r="O18" i="1"/>
  <c r="O77" i="1"/>
  <c r="O75" i="1" s="1"/>
  <c r="O53" i="1"/>
  <c r="O51" i="1" s="1"/>
  <c r="K440" i="1"/>
  <c r="K102" i="1"/>
  <c r="M385" i="1"/>
  <c r="L385" i="1"/>
  <c r="K385" i="1"/>
  <c r="J385" i="1"/>
  <c r="I385" i="1"/>
  <c r="H385" i="1"/>
  <c r="O83" i="1" l="1"/>
  <c r="G385" i="1"/>
  <c r="O501" i="1"/>
  <c r="O536" i="1"/>
  <c r="O497" i="1"/>
  <c r="O80" i="1"/>
  <c r="J521" i="1"/>
  <c r="K521" i="1"/>
  <c r="L521" i="1"/>
  <c r="K520" i="1"/>
  <c r="L520" i="1"/>
  <c r="J520" i="1"/>
  <c r="M525" i="1"/>
  <c r="L525" i="1"/>
  <c r="K525" i="1"/>
  <c r="J525" i="1"/>
  <c r="I525" i="1"/>
  <c r="H525" i="1"/>
  <c r="G525" i="1" l="1"/>
  <c r="G521" i="1"/>
  <c r="G520" i="1"/>
  <c r="O496" i="1"/>
  <c r="O535" i="1"/>
  <c r="O534" i="1" s="1"/>
  <c r="K441" i="1"/>
  <c r="K26" i="1"/>
  <c r="K25" i="1"/>
  <c r="H506" i="1" l="1"/>
  <c r="H503" i="1" s="1"/>
  <c r="I506" i="1"/>
  <c r="J506" i="1"/>
  <c r="J503" i="1" s="1"/>
  <c r="K506" i="1"/>
  <c r="K503" i="1" s="1"/>
  <c r="L506" i="1"/>
  <c r="L503" i="1" s="1"/>
  <c r="M506" i="1"/>
  <c r="M503" i="1" s="1"/>
  <c r="I505" i="1"/>
  <c r="I502" i="1" s="1"/>
  <c r="J505" i="1"/>
  <c r="J502" i="1" s="1"/>
  <c r="K505" i="1"/>
  <c r="K502" i="1" s="1"/>
  <c r="L505" i="1"/>
  <c r="M505" i="1"/>
  <c r="M502" i="1" s="1"/>
  <c r="H505" i="1"/>
  <c r="H502" i="1" s="1"/>
  <c r="H532" i="1" s="1"/>
  <c r="M519" i="1"/>
  <c r="L519" i="1"/>
  <c r="K519" i="1"/>
  <c r="J519" i="1"/>
  <c r="I519" i="1"/>
  <c r="H519" i="1"/>
  <c r="G519" i="1" l="1"/>
  <c r="I503" i="1"/>
  <c r="G503" i="1" s="1"/>
  <c r="G506" i="1"/>
  <c r="L502" i="1"/>
  <c r="G502" i="1" s="1"/>
  <c r="G505" i="1"/>
  <c r="M463" i="1"/>
  <c r="L463" i="1"/>
  <c r="K463" i="1"/>
  <c r="J463" i="1"/>
  <c r="I463" i="1"/>
  <c r="H463" i="1"/>
  <c r="M472" i="1"/>
  <c r="L472" i="1"/>
  <c r="K472" i="1"/>
  <c r="J472" i="1"/>
  <c r="I472" i="1"/>
  <c r="H472" i="1"/>
  <c r="M469" i="1"/>
  <c r="L469" i="1"/>
  <c r="K469" i="1"/>
  <c r="J469" i="1"/>
  <c r="I469" i="1"/>
  <c r="H469" i="1"/>
  <c r="M466" i="1"/>
  <c r="L466" i="1"/>
  <c r="K466" i="1"/>
  <c r="J466" i="1"/>
  <c r="I466" i="1"/>
  <c r="H466" i="1"/>
  <c r="L441" i="1"/>
  <c r="L85" i="1" s="1"/>
  <c r="M441" i="1"/>
  <c r="M85" i="1" s="1"/>
  <c r="M440" i="1"/>
  <c r="M451" i="1"/>
  <c r="L451" i="1"/>
  <c r="K451" i="1"/>
  <c r="J451" i="1"/>
  <c r="I451" i="1"/>
  <c r="H451" i="1"/>
  <c r="M382" i="1"/>
  <c r="L382" i="1"/>
  <c r="K382" i="1"/>
  <c r="J382" i="1"/>
  <c r="I382" i="1"/>
  <c r="H382" i="1"/>
  <c r="M379" i="1"/>
  <c r="L379" i="1"/>
  <c r="K379" i="1"/>
  <c r="J379" i="1"/>
  <c r="I379" i="1"/>
  <c r="H379" i="1"/>
  <c r="M376" i="1"/>
  <c r="L376" i="1"/>
  <c r="K376" i="1"/>
  <c r="J376" i="1"/>
  <c r="I376" i="1"/>
  <c r="H376" i="1"/>
  <c r="M373" i="1"/>
  <c r="L373" i="1"/>
  <c r="K373" i="1"/>
  <c r="J373" i="1"/>
  <c r="I373" i="1"/>
  <c r="H373" i="1"/>
  <c r="M370" i="1"/>
  <c r="L370" i="1"/>
  <c r="K370" i="1"/>
  <c r="J370" i="1"/>
  <c r="I370" i="1"/>
  <c r="H370" i="1"/>
  <c r="M367" i="1"/>
  <c r="L367" i="1"/>
  <c r="K367" i="1"/>
  <c r="J367" i="1"/>
  <c r="I367" i="1"/>
  <c r="H367" i="1"/>
  <c r="M364" i="1"/>
  <c r="L364" i="1"/>
  <c r="K364" i="1"/>
  <c r="J364" i="1"/>
  <c r="I364" i="1"/>
  <c r="H364" i="1"/>
  <c r="M361" i="1"/>
  <c r="L361" i="1"/>
  <c r="K361" i="1"/>
  <c r="J361" i="1"/>
  <c r="I361" i="1"/>
  <c r="H361" i="1"/>
  <c r="G373" i="1" l="1"/>
  <c r="G451" i="1"/>
  <c r="G367" i="1"/>
  <c r="G379" i="1"/>
  <c r="G466" i="1"/>
  <c r="G361" i="1"/>
  <c r="G472" i="1"/>
  <c r="G364" i="1"/>
  <c r="G370" i="1"/>
  <c r="G376" i="1"/>
  <c r="G382" i="1"/>
  <c r="G469" i="1"/>
  <c r="G463" i="1"/>
  <c r="K85" i="1"/>
  <c r="J103" i="1"/>
  <c r="M522" i="1" l="1"/>
  <c r="L522" i="1"/>
  <c r="K522" i="1"/>
  <c r="J522" i="1"/>
  <c r="I522" i="1"/>
  <c r="H522" i="1"/>
  <c r="G522" i="1" l="1"/>
  <c r="M448" i="1"/>
  <c r="L448" i="1"/>
  <c r="K448" i="1"/>
  <c r="J448" i="1"/>
  <c r="I448" i="1"/>
  <c r="H448" i="1"/>
  <c r="G448" i="1" l="1"/>
  <c r="H71" i="1"/>
  <c r="I71" i="1"/>
  <c r="J71" i="1"/>
  <c r="K71" i="1"/>
  <c r="L71" i="1"/>
  <c r="M71" i="1"/>
  <c r="I70" i="1"/>
  <c r="J70" i="1"/>
  <c r="K70" i="1"/>
  <c r="L70" i="1"/>
  <c r="M70" i="1"/>
  <c r="H70" i="1"/>
  <c r="M72" i="1"/>
  <c r="L72" i="1"/>
  <c r="K72" i="1"/>
  <c r="J72" i="1"/>
  <c r="I72" i="1"/>
  <c r="H72" i="1"/>
  <c r="H69" i="1" l="1"/>
  <c r="G72" i="1"/>
  <c r="G70" i="1"/>
  <c r="G71" i="1"/>
  <c r="J441" i="1" l="1"/>
  <c r="J85" i="1" s="1"/>
  <c r="J442" i="1"/>
  <c r="K442" i="1"/>
  <c r="L442" i="1"/>
  <c r="M442" i="1"/>
  <c r="J445" i="1"/>
  <c r="K445" i="1"/>
  <c r="L445" i="1"/>
  <c r="M445" i="1"/>
  <c r="I56" i="1" l="1"/>
  <c r="I53" i="1" s="1"/>
  <c r="J56" i="1"/>
  <c r="J53" i="1" s="1"/>
  <c r="K53" i="1"/>
  <c r="M53" i="1"/>
  <c r="H56" i="1"/>
  <c r="H53" i="1" s="1"/>
  <c r="H57" i="1"/>
  <c r="I57" i="1"/>
  <c r="J57" i="1"/>
  <c r="K57" i="1"/>
  <c r="L57" i="1"/>
  <c r="M57" i="1"/>
  <c r="G57" i="1" l="1"/>
  <c r="L53" i="1"/>
  <c r="G53" i="1" s="1"/>
  <c r="G56" i="1"/>
  <c r="M358" i="1"/>
  <c r="L358" i="1"/>
  <c r="K358" i="1"/>
  <c r="J358" i="1"/>
  <c r="I358" i="1"/>
  <c r="H358" i="1"/>
  <c r="M355" i="1"/>
  <c r="L355" i="1"/>
  <c r="K355" i="1"/>
  <c r="J355" i="1"/>
  <c r="I355" i="1"/>
  <c r="H355" i="1"/>
  <c r="G358" i="1" l="1"/>
  <c r="G355" i="1"/>
  <c r="M352" i="1"/>
  <c r="L352" i="1"/>
  <c r="K352" i="1"/>
  <c r="J352" i="1"/>
  <c r="I352" i="1"/>
  <c r="H352" i="1"/>
  <c r="J440" i="1"/>
  <c r="I445" i="1"/>
  <c r="H445" i="1"/>
  <c r="G445" i="1" l="1"/>
  <c r="G352" i="1"/>
  <c r="R101" i="1"/>
  <c r="R60" i="1" l="1"/>
  <c r="I483" i="1" l="1"/>
  <c r="J482" i="1"/>
  <c r="J483" i="1"/>
  <c r="I102" i="1"/>
  <c r="J27" i="1"/>
  <c r="K27" i="1"/>
  <c r="L27" i="1"/>
  <c r="M27" i="1"/>
  <c r="I480" i="1" l="1"/>
  <c r="J480" i="1"/>
  <c r="J479" i="1"/>
  <c r="K483" i="1"/>
  <c r="K480" i="1" s="1"/>
  <c r="L483" i="1"/>
  <c r="L480" i="1" s="1"/>
  <c r="M483" i="1"/>
  <c r="M480" i="1" s="1"/>
  <c r="M82" i="1" s="1"/>
  <c r="H483" i="1"/>
  <c r="H480" i="1" s="1"/>
  <c r="H484" i="1"/>
  <c r="I484" i="1"/>
  <c r="J484" i="1"/>
  <c r="K484" i="1"/>
  <c r="M484" i="1"/>
  <c r="L484" i="1"/>
  <c r="K482" i="1"/>
  <c r="K479" i="1" s="1"/>
  <c r="I482" i="1"/>
  <c r="J481" i="1"/>
  <c r="M482" i="1"/>
  <c r="M479" i="1" s="1"/>
  <c r="H482" i="1"/>
  <c r="I440" i="1"/>
  <c r="G440" i="1" s="1"/>
  <c r="I441" i="1"/>
  <c r="G441" i="1" s="1"/>
  <c r="G483" i="1" l="1"/>
  <c r="I481" i="1"/>
  <c r="G484" i="1"/>
  <c r="G480" i="1"/>
  <c r="H481" i="1"/>
  <c r="H479" i="1"/>
  <c r="I479" i="1"/>
  <c r="L482" i="1"/>
  <c r="L479" i="1" s="1"/>
  <c r="M460" i="1"/>
  <c r="L460" i="1"/>
  <c r="K460" i="1"/>
  <c r="J460" i="1"/>
  <c r="I460" i="1"/>
  <c r="H460" i="1"/>
  <c r="G479" i="1" l="1"/>
  <c r="G482" i="1"/>
  <c r="G460" i="1"/>
  <c r="M457" i="1"/>
  <c r="L457" i="1"/>
  <c r="K457" i="1"/>
  <c r="J457" i="1"/>
  <c r="I457" i="1"/>
  <c r="H457" i="1"/>
  <c r="I310" i="1"/>
  <c r="G457" i="1" l="1"/>
  <c r="I103" i="1"/>
  <c r="I85" i="1" s="1"/>
  <c r="I82" i="1" s="1"/>
  <c r="I84" i="1"/>
  <c r="I81" i="1" s="1"/>
  <c r="M349" i="1"/>
  <c r="L349" i="1"/>
  <c r="K349" i="1"/>
  <c r="J349" i="1"/>
  <c r="I349" i="1"/>
  <c r="G349" i="1" s="1"/>
  <c r="H349" i="1"/>
  <c r="H26" i="1" l="1"/>
  <c r="H77" i="1" s="1"/>
  <c r="I26" i="1"/>
  <c r="J26" i="1"/>
  <c r="J77" i="1" s="1"/>
  <c r="K77" i="1"/>
  <c r="L77" i="1"/>
  <c r="M77" i="1"/>
  <c r="I25" i="1"/>
  <c r="J25" i="1"/>
  <c r="H25" i="1"/>
  <c r="G25" i="1" l="1"/>
  <c r="I77" i="1"/>
  <c r="G26" i="1"/>
  <c r="G77" i="1"/>
  <c r="I60" i="1"/>
  <c r="J60" i="1"/>
  <c r="K60" i="1"/>
  <c r="L60" i="1"/>
  <c r="M60" i="1"/>
  <c r="H60" i="1" l="1"/>
  <c r="G60" i="1" s="1"/>
  <c r="M454" i="1" l="1"/>
  <c r="L454" i="1"/>
  <c r="K454" i="1"/>
  <c r="J454" i="1"/>
  <c r="I454" i="1"/>
  <c r="H454" i="1"/>
  <c r="G454" i="1" l="1"/>
  <c r="H103" i="1"/>
  <c r="G103" i="1" s="1"/>
  <c r="H102" i="1"/>
  <c r="G102" i="1" s="1"/>
  <c r="J82" i="1" l="1"/>
  <c r="K82" i="1"/>
  <c r="L82" i="1"/>
  <c r="I442" i="1"/>
  <c r="G442" i="1" s="1"/>
  <c r="H442" i="1"/>
  <c r="H439" i="1"/>
  <c r="M319" i="1"/>
  <c r="L319" i="1"/>
  <c r="K319" i="1"/>
  <c r="J319" i="1"/>
  <c r="I319" i="1"/>
  <c r="H319" i="1"/>
  <c r="M310" i="1"/>
  <c r="L310" i="1"/>
  <c r="K310" i="1"/>
  <c r="J310" i="1"/>
  <c r="H310" i="1"/>
  <c r="M313" i="1"/>
  <c r="L313" i="1"/>
  <c r="K313" i="1"/>
  <c r="J313" i="1"/>
  <c r="I313" i="1"/>
  <c r="H313" i="1"/>
  <c r="M307" i="1"/>
  <c r="L307" i="1"/>
  <c r="K307" i="1"/>
  <c r="J307" i="1"/>
  <c r="I307" i="1"/>
  <c r="H307" i="1"/>
  <c r="M316" i="1"/>
  <c r="L316" i="1"/>
  <c r="K316" i="1"/>
  <c r="J316" i="1"/>
  <c r="I316" i="1"/>
  <c r="H316" i="1"/>
  <c r="M137" i="1"/>
  <c r="L137" i="1"/>
  <c r="K137" i="1"/>
  <c r="J137" i="1"/>
  <c r="I137" i="1"/>
  <c r="H137" i="1"/>
  <c r="M134" i="1"/>
  <c r="L134" i="1"/>
  <c r="K134" i="1"/>
  <c r="J134" i="1"/>
  <c r="I134" i="1"/>
  <c r="H134" i="1"/>
  <c r="M131" i="1"/>
  <c r="L131" i="1"/>
  <c r="K131" i="1"/>
  <c r="J131" i="1"/>
  <c r="I131" i="1"/>
  <c r="H131" i="1"/>
  <c r="M128" i="1"/>
  <c r="L128" i="1"/>
  <c r="K128" i="1"/>
  <c r="J128" i="1"/>
  <c r="I128" i="1"/>
  <c r="H128" i="1"/>
  <c r="M125" i="1"/>
  <c r="L125" i="1"/>
  <c r="K125" i="1"/>
  <c r="J125" i="1"/>
  <c r="I125" i="1"/>
  <c r="H125" i="1"/>
  <c r="M122" i="1"/>
  <c r="L122" i="1"/>
  <c r="K122" i="1"/>
  <c r="J122" i="1"/>
  <c r="I122" i="1"/>
  <c r="H122" i="1"/>
  <c r="M119" i="1"/>
  <c r="L119" i="1"/>
  <c r="K119" i="1"/>
  <c r="J119" i="1"/>
  <c r="I119" i="1"/>
  <c r="H119" i="1"/>
  <c r="M116" i="1"/>
  <c r="L116" i="1"/>
  <c r="K116" i="1"/>
  <c r="J116" i="1"/>
  <c r="I116" i="1"/>
  <c r="H116" i="1"/>
  <c r="M113" i="1"/>
  <c r="L113" i="1"/>
  <c r="K113" i="1"/>
  <c r="J113" i="1"/>
  <c r="I113" i="1"/>
  <c r="H113" i="1"/>
  <c r="M166" i="1"/>
  <c r="L166" i="1"/>
  <c r="K166" i="1"/>
  <c r="J166" i="1"/>
  <c r="I166" i="1"/>
  <c r="H166" i="1"/>
  <c r="M163" i="1"/>
  <c r="L163" i="1"/>
  <c r="K163" i="1"/>
  <c r="J163" i="1"/>
  <c r="I163" i="1"/>
  <c r="H163" i="1"/>
  <c r="M160" i="1"/>
  <c r="L160" i="1"/>
  <c r="K160" i="1"/>
  <c r="J160" i="1"/>
  <c r="I160" i="1"/>
  <c r="H160" i="1"/>
  <c r="M157" i="1"/>
  <c r="L157" i="1"/>
  <c r="K157" i="1"/>
  <c r="J157" i="1"/>
  <c r="I157" i="1"/>
  <c r="H157" i="1"/>
  <c r="M154" i="1"/>
  <c r="L154" i="1"/>
  <c r="K154" i="1"/>
  <c r="J154" i="1"/>
  <c r="I154" i="1"/>
  <c r="H154" i="1"/>
  <c r="M151" i="1"/>
  <c r="L151" i="1"/>
  <c r="K151" i="1"/>
  <c r="J151" i="1"/>
  <c r="I151" i="1"/>
  <c r="H151" i="1"/>
  <c r="M148" i="1"/>
  <c r="L148" i="1"/>
  <c r="K148" i="1"/>
  <c r="J148" i="1"/>
  <c r="I148" i="1"/>
  <c r="H148" i="1"/>
  <c r="M145" i="1"/>
  <c r="L145" i="1"/>
  <c r="K145" i="1"/>
  <c r="J145" i="1"/>
  <c r="I145" i="1"/>
  <c r="H145" i="1"/>
  <c r="M142" i="1"/>
  <c r="M140" i="1" s="1"/>
  <c r="L142" i="1"/>
  <c r="L140" i="1" s="1"/>
  <c r="K142" i="1"/>
  <c r="K140" i="1" s="1"/>
  <c r="J142" i="1"/>
  <c r="J140" i="1" s="1"/>
  <c r="I142" i="1"/>
  <c r="H142" i="1"/>
  <c r="H140" i="1" s="1"/>
  <c r="M193" i="1"/>
  <c r="L193" i="1"/>
  <c r="K193" i="1"/>
  <c r="J193" i="1"/>
  <c r="I193" i="1"/>
  <c r="H193" i="1"/>
  <c r="M190" i="1"/>
  <c r="L190" i="1"/>
  <c r="K190" i="1"/>
  <c r="J190" i="1"/>
  <c r="I190" i="1"/>
  <c r="H190" i="1"/>
  <c r="M187" i="1"/>
  <c r="L187" i="1"/>
  <c r="K187" i="1"/>
  <c r="J187" i="1"/>
  <c r="I187" i="1"/>
  <c r="H187" i="1"/>
  <c r="M184" i="1"/>
  <c r="L184" i="1"/>
  <c r="K184" i="1"/>
  <c r="J184" i="1"/>
  <c r="I184" i="1"/>
  <c r="H184" i="1"/>
  <c r="M181" i="1"/>
  <c r="L181" i="1"/>
  <c r="K181" i="1"/>
  <c r="J181" i="1"/>
  <c r="I181" i="1"/>
  <c r="H181" i="1"/>
  <c r="M178" i="1"/>
  <c r="L178" i="1"/>
  <c r="K178" i="1"/>
  <c r="J178" i="1"/>
  <c r="I178" i="1"/>
  <c r="H178" i="1"/>
  <c r="M175" i="1"/>
  <c r="L175" i="1"/>
  <c r="K175" i="1"/>
  <c r="J175" i="1"/>
  <c r="I175" i="1"/>
  <c r="H175" i="1"/>
  <c r="M172" i="1"/>
  <c r="L172" i="1"/>
  <c r="K172" i="1"/>
  <c r="J172" i="1"/>
  <c r="I172" i="1"/>
  <c r="H172" i="1"/>
  <c r="M169" i="1"/>
  <c r="L169" i="1"/>
  <c r="K169" i="1"/>
  <c r="J169" i="1"/>
  <c r="I169" i="1"/>
  <c r="H169" i="1"/>
  <c r="M220" i="1"/>
  <c r="L220" i="1"/>
  <c r="K220" i="1"/>
  <c r="J220" i="1"/>
  <c r="I220" i="1"/>
  <c r="H220" i="1"/>
  <c r="M217" i="1"/>
  <c r="L217" i="1"/>
  <c r="K217" i="1"/>
  <c r="J217" i="1"/>
  <c r="I217" i="1"/>
  <c r="H217" i="1"/>
  <c r="M214" i="1"/>
  <c r="L214" i="1"/>
  <c r="K214" i="1"/>
  <c r="J214" i="1"/>
  <c r="I214" i="1"/>
  <c r="H214" i="1"/>
  <c r="M211" i="1"/>
  <c r="L211" i="1"/>
  <c r="K211" i="1"/>
  <c r="J211" i="1"/>
  <c r="I211" i="1"/>
  <c r="H211" i="1"/>
  <c r="M208" i="1"/>
  <c r="L208" i="1"/>
  <c r="K208" i="1"/>
  <c r="J208" i="1"/>
  <c r="I208" i="1"/>
  <c r="H208" i="1"/>
  <c r="M205" i="1"/>
  <c r="L205" i="1"/>
  <c r="K205" i="1"/>
  <c r="J205" i="1"/>
  <c r="I205" i="1"/>
  <c r="H205" i="1"/>
  <c r="M202" i="1"/>
  <c r="L202" i="1"/>
  <c r="K202" i="1"/>
  <c r="J202" i="1"/>
  <c r="I202" i="1"/>
  <c r="H202" i="1"/>
  <c r="M199" i="1"/>
  <c r="L199" i="1"/>
  <c r="K199" i="1"/>
  <c r="J199" i="1"/>
  <c r="I199" i="1"/>
  <c r="H199" i="1"/>
  <c r="M196" i="1"/>
  <c r="L196" i="1"/>
  <c r="K196" i="1"/>
  <c r="J196" i="1"/>
  <c r="I196" i="1"/>
  <c r="H196" i="1"/>
  <c r="M247" i="1"/>
  <c r="L247" i="1"/>
  <c r="K247" i="1"/>
  <c r="J247" i="1"/>
  <c r="I247" i="1"/>
  <c r="H247" i="1"/>
  <c r="M244" i="1"/>
  <c r="L244" i="1"/>
  <c r="K244" i="1"/>
  <c r="J244" i="1"/>
  <c r="I244" i="1"/>
  <c r="H244" i="1"/>
  <c r="M241" i="1"/>
  <c r="L241" i="1"/>
  <c r="K241" i="1"/>
  <c r="J241" i="1"/>
  <c r="I241" i="1"/>
  <c r="H241" i="1"/>
  <c r="M238" i="1"/>
  <c r="L238" i="1"/>
  <c r="K238" i="1"/>
  <c r="J238" i="1"/>
  <c r="I238" i="1"/>
  <c r="H238" i="1"/>
  <c r="M235" i="1"/>
  <c r="L235" i="1"/>
  <c r="K235" i="1"/>
  <c r="J235" i="1"/>
  <c r="I235" i="1"/>
  <c r="H235" i="1"/>
  <c r="M232" i="1"/>
  <c r="L232" i="1"/>
  <c r="K232" i="1"/>
  <c r="J232" i="1"/>
  <c r="I232" i="1"/>
  <c r="H232" i="1"/>
  <c r="M229" i="1"/>
  <c r="L229" i="1"/>
  <c r="K229" i="1"/>
  <c r="J229" i="1"/>
  <c r="I229" i="1"/>
  <c r="H229" i="1"/>
  <c r="M226" i="1"/>
  <c r="L226" i="1"/>
  <c r="K226" i="1"/>
  <c r="J226" i="1"/>
  <c r="I226" i="1"/>
  <c r="H226" i="1"/>
  <c r="M223" i="1"/>
  <c r="L223" i="1"/>
  <c r="K223" i="1"/>
  <c r="J223" i="1"/>
  <c r="I223" i="1"/>
  <c r="H223" i="1"/>
  <c r="M277" i="1"/>
  <c r="L277" i="1"/>
  <c r="K277" i="1"/>
  <c r="J277" i="1"/>
  <c r="I277" i="1"/>
  <c r="H277" i="1"/>
  <c r="M274" i="1"/>
  <c r="L274" i="1"/>
  <c r="K274" i="1"/>
  <c r="J274" i="1"/>
  <c r="I274" i="1"/>
  <c r="H274" i="1"/>
  <c r="M271" i="1"/>
  <c r="L271" i="1"/>
  <c r="K271" i="1"/>
  <c r="J271" i="1"/>
  <c r="I271" i="1"/>
  <c r="H271" i="1"/>
  <c r="M268" i="1"/>
  <c r="L268" i="1"/>
  <c r="K268" i="1"/>
  <c r="J268" i="1"/>
  <c r="I268" i="1"/>
  <c r="H268" i="1"/>
  <c r="M265" i="1"/>
  <c r="L265" i="1"/>
  <c r="K265" i="1"/>
  <c r="J265" i="1"/>
  <c r="I265" i="1"/>
  <c r="H265" i="1"/>
  <c r="M262" i="1"/>
  <c r="L262" i="1"/>
  <c r="K262" i="1"/>
  <c r="J262" i="1"/>
  <c r="I262" i="1"/>
  <c r="H262" i="1"/>
  <c r="M259" i="1"/>
  <c r="L259" i="1"/>
  <c r="K259" i="1"/>
  <c r="J259" i="1"/>
  <c r="I259" i="1"/>
  <c r="H259" i="1"/>
  <c r="M256" i="1"/>
  <c r="L256" i="1"/>
  <c r="K256" i="1"/>
  <c r="J256" i="1"/>
  <c r="I256" i="1"/>
  <c r="H256" i="1"/>
  <c r="M253" i="1"/>
  <c r="L253" i="1"/>
  <c r="K253" i="1"/>
  <c r="J253" i="1"/>
  <c r="I253" i="1"/>
  <c r="H253" i="1"/>
  <c r="M250" i="1"/>
  <c r="L250" i="1"/>
  <c r="K250" i="1"/>
  <c r="J250" i="1"/>
  <c r="I250" i="1"/>
  <c r="H250" i="1"/>
  <c r="M304" i="1"/>
  <c r="L304" i="1"/>
  <c r="K304" i="1"/>
  <c r="J304" i="1"/>
  <c r="I304" i="1"/>
  <c r="H304" i="1"/>
  <c r="M301" i="1"/>
  <c r="L301" i="1"/>
  <c r="K301" i="1"/>
  <c r="J301" i="1"/>
  <c r="I301" i="1"/>
  <c r="H301" i="1"/>
  <c r="M298" i="1"/>
  <c r="L298" i="1"/>
  <c r="K298" i="1"/>
  <c r="J298" i="1"/>
  <c r="I298" i="1"/>
  <c r="H298" i="1"/>
  <c r="M295" i="1"/>
  <c r="L295" i="1"/>
  <c r="K295" i="1"/>
  <c r="J295" i="1"/>
  <c r="I295" i="1"/>
  <c r="H295" i="1"/>
  <c r="M292" i="1"/>
  <c r="L292" i="1"/>
  <c r="K292" i="1"/>
  <c r="J292" i="1"/>
  <c r="I292" i="1"/>
  <c r="H292" i="1"/>
  <c r="M289" i="1"/>
  <c r="L289" i="1"/>
  <c r="K289" i="1"/>
  <c r="J289" i="1"/>
  <c r="I289" i="1"/>
  <c r="H289" i="1"/>
  <c r="M286" i="1"/>
  <c r="L286" i="1"/>
  <c r="K286" i="1"/>
  <c r="J286" i="1"/>
  <c r="I286" i="1"/>
  <c r="H286" i="1"/>
  <c r="M283" i="1"/>
  <c r="L283" i="1"/>
  <c r="K283" i="1"/>
  <c r="J283" i="1"/>
  <c r="I283" i="1"/>
  <c r="H283" i="1"/>
  <c r="M280" i="1"/>
  <c r="L280" i="1"/>
  <c r="K280" i="1"/>
  <c r="J280" i="1"/>
  <c r="I280" i="1"/>
  <c r="H280" i="1"/>
  <c r="M110" i="1"/>
  <c r="L110" i="1"/>
  <c r="K110" i="1"/>
  <c r="J110" i="1"/>
  <c r="I110" i="1"/>
  <c r="H110" i="1"/>
  <c r="G110" i="1" l="1"/>
  <c r="G289" i="1"/>
  <c r="G301" i="1"/>
  <c r="G268" i="1"/>
  <c r="G223" i="1"/>
  <c r="G283" i="1"/>
  <c r="G295" i="1"/>
  <c r="G274" i="1"/>
  <c r="G262" i="1"/>
  <c r="G319" i="1"/>
  <c r="G250" i="1"/>
  <c r="G256" i="1"/>
  <c r="G280" i="1"/>
  <c r="G286" i="1"/>
  <c r="G292" i="1"/>
  <c r="G298" i="1"/>
  <c r="G304" i="1"/>
  <c r="G253" i="1"/>
  <c r="G259" i="1"/>
  <c r="G265" i="1"/>
  <c r="G271" i="1"/>
  <c r="G277" i="1"/>
  <c r="G226" i="1"/>
  <c r="G232" i="1"/>
  <c r="G238" i="1"/>
  <c r="G244" i="1"/>
  <c r="G196" i="1"/>
  <c r="G202" i="1"/>
  <c r="G208" i="1"/>
  <c r="G214" i="1"/>
  <c r="G220" i="1"/>
  <c r="G172" i="1"/>
  <c r="G178" i="1"/>
  <c r="G184" i="1"/>
  <c r="G190" i="1"/>
  <c r="I140" i="1"/>
  <c r="G140" i="1" s="1"/>
  <c r="G142" i="1"/>
  <c r="G148" i="1"/>
  <c r="G154" i="1"/>
  <c r="G160" i="1"/>
  <c r="G166" i="1"/>
  <c r="G116" i="1"/>
  <c r="G122" i="1"/>
  <c r="G128" i="1"/>
  <c r="G134" i="1"/>
  <c r="G316" i="1"/>
  <c r="G313" i="1"/>
  <c r="G229" i="1"/>
  <c r="G235" i="1"/>
  <c r="G241" i="1"/>
  <c r="G247" i="1"/>
  <c r="G199" i="1"/>
  <c r="G205" i="1"/>
  <c r="G211" i="1"/>
  <c r="G217" i="1"/>
  <c r="G169" i="1"/>
  <c r="G175" i="1"/>
  <c r="G181" i="1"/>
  <c r="G187" i="1"/>
  <c r="G193" i="1"/>
  <c r="G145" i="1"/>
  <c r="G151" i="1"/>
  <c r="G157" i="1"/>
  <c r="G163" i="1"/>
  <c r="G113" i="1"/>
  <c r="G119" i="1"/>
  <c r="G125" i="1"/>
  <c r="G131" i="1"/>
  <c r="G137" i="1"/>
  <c r="G307" i="1"/>
  <c r="G310" i="1"/>
  <c r="M439" i="1"/>
  <c r="I439" i="1"/>
  <c r="L439" i="1"/>
  <c r="K439" i="1"/>
  <c r="J439" i="1"/>
  <c r="J504" i="1"/>
  <c r="L504" i="1"/>
  <c r="G439" i="1" l="1"/>
  <c r="M504" i="1"/>
  <c r="K504" i="1"/>
  <c r="I504" i="1"/>
  <c r="L421" i="1"/>
  <c r="L430" i="1" l="1"/>
  <c r="M430" i="1"/>
  <c r="H68" i="1" l="1"/>
  <c r="M436" i="1"/>
  <c r="L436" i="1"/>
  <c r="K436" i="1"/>
  <c r="J436" i="1"/>
  <c r="I436" i="1"/>
  <c r="H436" i="1"/>
  <c r="G436" i="1" l="1"/>
  <c r="H88" i="1"/>
  <c r="G88" i="1" s="1"/>
  <c r="H87" i="1"/>
  <c r="H84" i="1" l="1"/>
  <c r="H81" i="1" s="1"/>
  <c r="G87" i="1"/>
  <c r="H85" i="1"/>
  <c r="M104" i="1"/>
  <c r="L104" i="1"/>
  <c r="K104" i="1"/>
  <c r="J104" i="1"/>
  <c r="I104" i="1"/>
  <c r="G104" i="1" s="1"/>
  <c r="H104" i="1"/>
  <c r="M107" i="1"/>
  <c r="L107" i="1"/>
  <c r="K107" i="1"/>
  <c r="J107" i="1"/>
  <c r="I107" i="1"/>
  <c r="H107" i="1"/>
  <c r="M322" i="1"/>
  <c r="L322" i="1"/>
  <c r="K322" i="1"/>
  <c r="J322" i="1"/>
  <c r="I322" i="1"/>
  <c r="H322" i="1"/>
  <c r="M325" i="1"/>
  <c r="L325" i="1"/>
  <c r="K325" i="1"/>
  <c r="J325" i="1"/>
  <c r="I325" i="1"/>
  <c r="H325" i="1"/>
  <c r="M328" i="1"/>
  <c r="L328" i="1"/>
  <c r="K328" i="1"/>
  <c r="J328" i="1"/>
  <c r="I328" i="1"/>
  <c r="G328" i="1" s="1"/>
  <c r="H328" i="1"/>
  <c r="M331" i="1"/>
  <c r="L331" i="1"/>
  <c r="K331" i="1"/>
  <c r="J331" i="1"/>
  <c r="I331" i="1"/>
  <c r="H331" i="1"/>
  <c r="M334" i="1"/>
  <c r="L334" i="1"/>
  <c r="K334" i="1"/>
  <c r="J334" i="1"/>
  <c r="I334" i="1"/>
  <c r="H334" i="1"/>
  <c r="M337" i="1"/>
  <c r="L337" i="1"/>
  <c r="K337" i="1"/>
  <c r="J337" i="1"/>
  <c r="I337" i="1"/>
  <c r="H337" i="1"/>
  <c r="M340" i="1"/>
  <c r="L340" i="1"/>
  <c r="K340" i="1"/>
  <c r="J340" i="1"/>
  <c r="I340" i="1"/>
  <c r="G340" i="1" s="1"/>
  <c r="H340" i="1"/>
  <c r="M343" i="1"/>
  <c r="L343" i="1"/>
  <c r="K343" i="1"/>
  <c r="J343" i="1"/>
  <c r="I343" i="1"/>
  <c r="H343" i="1"/>
  <c r="M346" i="1"/>
  <c r="L346" i="1"/>
  <c r="K346" i="1"/>
  <c r="J346" i="1"/>
  <c r="I346" i="1"/>
  <c r="H346" i="1"/>
  <c r="G334" i="1" l="1"/>
  <c r="G322" i="1"/>
  <c r="H82" i="1"/>
  <c r="G82" i="1" s="1"/>
  <c r="G85" i="1"/>
  <c r="G346" i="1"/>
  <c r="G343" i="1"/>
  <c r="G337" i="1"/>
  <c r="G331" i="1"/>
  <c r="G325" i="1"/>
  <c r="G107" i="1"/>
  <c r="M92" i="1"/>
  <c r="L92" i="1"/>
  <c r="K92" i="1"/>
  <c r="J92" i="1"/>
  <c r="I92" i="1"/>
  <c r="H92" i="1"/>
  <c r="M89" i="1"/>
  <c r="L89" i="1"/>
  <c r="K89" i="1"/>
  <c r="J89" i="1"/>
  <c r="I89" i="1"/>
  <c r="H89" i="1"/>
  <c r="G89" i="1" l="1"/>
  <c r="G92" i="1"/>
  <c r="H533" i="1"/>
  <c r="I533" i="1"/>
  <c r="J533" i="1"/>
  <c r="K533" i="1"/>
  <c r="L533" i="1"/>
  <c r="M533" i="1"/>
  <c r="M513" i="1"/>
  <c r="L513" i="1"/>
  <c r="K513" i="1"/>
  <c r="J513" i="1"/>
  <c r="I513" i="1"/>
  <c r="H513" i="1"/>
  <c r="G513" i="1" l="1"/>
  <c r="G533" i="1"/>
  <c r="L532" i="1"/>
  <c r="L501" i="1"/>
  <c r="K532" i="1"/>
  <c r="K501" i="1"/>
  <c r="J532" i="1"/>
  <c r="J501" i="1"/>
  <c r="M532" i="1"/>
  <c r="M501" i="1"/>
  <c r="I532" i="1"/>
  <c r="I501" i="1"/>
  <c r="M433" i="1"/>
  <c r="K433" i="1"/>
  <c r="J433" i="1"/>
  <c r="I433" i="1"/>
  <c r="G433" i="1" s="1"/>
  <c r="H433" i="1"/>
  <c r="K430" i="1"/>
  <c r="J430" i="1"/>
  <c r="I430" i="1"/>
  <c r="H430" i="1"/>
  <c r="G430" i="1" l="1"/>
  <c r="G532" i="1"/>
  <c r="K425" i="1"/>
  <c r="L425" i="1"/>
  <c r="L84" i="1" s="1"/>
  <c r="M425" i="1"/>
  <c r="M84" i="1" s="1"/>
  <c r="M81" i="1" s="1"/>
  <c r="K84" i="1" l="1"/>
  <c r="G425" i="1"/>
  <c r="L81" i="1"/>
  <c r="H504" i="1"/>
  <c r="G504" i="1" s="1"/>
  <c r="J419" i="1"/>
  <c r="J498" i="1"/>
  <c r="J536" i="1" s="1"/>
  <c r="K498" i="1"/>
  <c r="K536" i="1" s="1"/>
  <c r="L498" i="1"/>
  <c r="H498" i="1"/>
  <c r="H536" i="1" s="1"/>
  <c r="I498" i="1"/>
  <c r="I536" i="1" s="1"/>
  <c r="I33" i="1"/>
  <c r="H33" i="1"/>
  <c r="I30" i="1"/>
  <c r="H30" i="1"/>
  <c r="I27" i="1"/>
  <c r="H27" i="1"/>
  <c r="G27" i="1" s="1"/>
  <c r="J20" i="1"/>
  <c r="K20" i="1"/>
  <c r="L20" i="1"/>
  <c r="M20" i="1"/>
  <c r="I19" i="1"/>
  <c r="J19" i="1"/>
  <c r="K19" i="1"/>
  <c r="H19" i="1"/>
  <c r="M33" i="1"/>
  <c r="L33" i="1"/>
  <c r="K33" i="1"/>
  <c r="J33" i="1"/>
  <c r="J84" i="1" l="1"/>
  <c r="G419" i="1"/>
  <c r="G84" i="1"/>
  <c r="G33" i="1"/>
  <c r="G19" i="1"/>
  <c r="L536" i="1"/>
  <c r="K81" i="1"/>
  <c r="H531" i="1"/>
  <c r="J81" i="1"/>
  <c r="H24" i="1"/>
  <c r="I24" i="1"/>
  <c r="M18" i="1"/>
  <c r="I20" i="1"/>
  <c r="H20" i="1"/>
  <c r="J18" i="1"/>
  <c r="K18" i="1"/>
  <c r="L18" i="1"/>
  <c r="M497" i="1"/>
  <c r="G20" i="1" l="1"/>
  <c r="G81" i="1"/>
  <c r="J497" i="1"/>
  <c r="J80" i="1"/>
  <c r="H83" i="1"/>
  <c r="H497" i="1"/>
  <c r="H80" i="1"/>
  <c r="I497" i="1"/>
  <c r="I80" i="1"/>
  <c r="I83" i="1"/>
  <c r="M498" i="1"/>
  <c r="M536" i="1" l="1"/>
  <c r="G536" i="1" s="1"/>
  <c r="G498" i="1"/>
  <c r="J496" i="1"/>
  <c r="M481" i="1"/>
  <c r="I496" i="1"/>
  <c r="H496" i="1"/>
  <c r="M496" i="1"/>
  <c r="M80" i="1"/>
  <c r="M427" i="1"/>
  <c r="L427" i="1"/>
  <c r="K427" i="1"/>
  <c r="J427" i="1"/>
  <c r="I427" i="1"/>
  <c r="H427" i="1"/>
  <c r="M424" i="1"/>
  <c r="L424" i="1"/>
  <c r="K424" i="1"/>
  <c r="J424" i="1"/>
  <c r="I424" i="1"/>
  <c r="H424" i="1"/>
  <c r="G427" i="1" l="1"/>
  <c r="G424" i="1"/>
  <c r="M421" i="1"/>
  <c r="K421" i="1"/>
  <c r="J421" i="1"/>
  <c r="H421" i="1"/>
  <c r="G421" i="1" l="1"/>
  <c r="M418" i="1"/>
  <c r="L418" i="1"/>
  <c r="K418" i="1"/>
  <c r="J418" i="1"/>
  <c r="I418" i="1"/>
  <c r="H418" i="1"/>
  <c r="M415" i="1"/>
  <c r="L415" i="1"/>
  <c r="K415" i="1"/>
  <c r="J415" i="1"/>
  <c r="I415" i="1"/>
  <c r="H415" i="1"/>
  <c r="M101" i="1"/>
  <c r="L101" i="1"/>
  <c r="K101" i="1"/>
  <c r="J101" i="1"/>
  <c r="I101" i="1"/>
  <c r="H101" i="1"/>
  <c r="G415" i="1" l="1"/>
  <c r="G418" i="1"/>
  <c r="G101" i="1"/>
  <c r="H501" i="1"/>
  <c r="G501" i="1" s="1"/>
  <c r="M510" i="1" l="1"/>
  <c r="L510" i="1"/>
  <c r="K510" i="1"/>
  <c r="J510" i="1"/>
  <c r="I510" i="1"/>
  <c r="H510" i="1"/>
  <c r="M507" i="1"/>
  <c r="M478" i="1" s="1"/>
  <c r="L507" i="1"/>
  <c r="G507" i="1" s="1"/>
  <c r="K507" i="1"/>
  <c r="J507" i="1"/>
  <c r="I507" i="1"/>
  <c r="I478" i="1" s="1"/>
  <c r="H507" i="1"/>
  <c r="G510" i="1" l="1"/>
  <c r="H478" i="1"/>
  <c r="J478" i="1"/>
  <c r="M98" i="1" l="1"/>
  <c r="L98" i="1"/>
  <c r="K98" i="1"/>
  <c r="J98" i="1"/>
  <c r="I98" i="1"/>
  <c r="H98" i="1"/>
  <c r="G98" i="1" l="1"/>
  <c r="L80" i="1"/>
  <c r="L497" i="1"/>
  <c r="L478" i="1" l="1"/>
  <c r="L496" i="1"/>
  <c r="L481" i="1" l="1"/>
  <c r="K497" i="1"/>
  <c r="G497" i="1" s="1"/>
  <c r="K478" i="1" l="1"/>
  <c r="G478" i="1" s="1"/>
  <c r="K496" i="1"/>
  <c r="G496" i="1" s="1"/>
  <c r="K80" i="1"/>
  <c r="G80" i="1" s="1"/>
  <c r="K481" i="1" l="1"/>
  <c r="G481" i="1" s="1"/>
  <c r="M30" i="1"/>
  <c r="L30" i="1"/>
  <c r="K30" i="1"/>
  <c r="J30" i="1"/>
  <c r="G30" i="1" l="1"/>
  <c r="M24" i="1"/>
  <c r="L24" i="1"/>
  <c r="K24" i="1"/>
  <c r="J24" i="1"/>
  <c r="M95" i="1"/>
  <c r="L95" i="1"/>
  <c r="K95" i="1"/>
  <c r="J95" i="1"/>
  <c r="I95" i="1"/>
  <c r="H95" i="1"/>
  <c r="G95" i="1" l="1"/>
  <c r="G24" i="1"/>
  <c r="M531" i="1"/>
  <c r="I531" i="1" l="1"/>
  <c r="M86" i="1"/>
  <c r="L86" i="1"/>
  <c r="K86" i="1"/>
  <c r="J86" i="1"/>
  <c r="I86" i="1"/>
  <c r="H86" i="1"/>
  <c r="L83" i="1"/>
  <c r="G86" i="1" l="1"/>
  <c r="J83" i="1"/>
  <c r="M83" i="1"/>
  <c r="K83" i="1"/>
  <c r="G83" i="1" l="1"/>
  <c r="L531" i="1"/>
  <c r="I18" i="1"/>
  <c r="H18" i="1"/>
  <c r="G18" i="1" l="1"/>
  <c r="J531" i="1"/>
  <c r="K531" i="1"/>
  <c r="G531" i="1" l="1"/>
  <c r="M68" i="1"/>
  <c r="L68" i="1"/>
  <c r="K68" i="1"/>
  <c r="J68" i="1"/>
  <c r="I68" i="1" l="1"/>
  <c r="G68" i="1" s="1"/>
  <c r="I55" i="1"/>
  <c r="J55" i="1"/>
  <c r="L54" i="1" l="1"/>
  <c r="K52" i="1"/>
  <c r="K76" i="1"/>
  <c r="K535" i="1" s="1"/>
  <c r="K534" i="1" s="1"/>
  <c r="I52" i="1"/>
  <c r="I51" i="1" s="1"/>
  <c r="I76" i="1"/>
  <c r="I535" i="1" s="1"/>
  <c r="I534" i="1" s="1"/>
  <c r="M54" i="1"/>
  <c r="M52" i="1"/>
  <c r="M51" i="1" s="1"/>
  <c r="M76" i="1"/>
  <c r="M535" i="1" s="1"/>
  <c r="K54" i="1"/>
  <c r="I54" i="1"/>
  <c r="J52" i="1"/>
  <c r="J51" i="1" s="1"/>
  <c r="J76" i="1"/>
  <c r="J535" i="1" s="1"/>
  <c r="L52" i="1"/>
  <c r="L51" i="1" s="1"/>
  <c r="L76" i="1"/>
  <c r="K69" i="1"/>
  <c r="K67" i="1"/>
  <c r="K66" i="1" s="1"/>
  <c r="L67" i="1"/>
  <c r="L66" i="1" s="1"/>
  <c r="L69" i="1"/>
  <c r="J54" i="1"/>
  <c r="K51" i="1" l="1"/>
  <c r="L535" i="1"/>
  <c r="L534" i="1" s="1"/>
  <c r="L75" i="1"/>
  <c r="K75" i="1"/>
  <c r="I75" i="1"/>
  <c r="M67" i="1"/>
  <c r="M66" i="1" s="1"/>
  <c r="M69" i="1"/>
  <c r="I67" i="1"/>
  <c r="I69" i="1"/>
  <c r="J75" i="1"/>
  <c r="J534" i="1"/>
  <c r="M75" i="1"/>
  <c r="M534" i="1"/>
  <c r="H54" i="1"/>
  <c r="G54" i="1" s="1"/>
  <c r="H55" i="1"/>
  <c r="G55" i="1" s="1"/>
  <c r="I66" i="1" l="1"/>
  <c r="H52" i="1"/>
  <c r="G52" i="1" s="1"/>
  <c r="H76" i="1"/>
  <c r="G76" i="1" s="1"/>
  <c r="H67" i="1"/>
  <c r="J69" i="1"/>
  <c r="G69" i="1" s="1"/>
  <c r="J67" i="1"/>
  <c r="J66" i="1" s="1"/>
  <c r="H51" i="1"/>
  <c r="G51" i="1" s="1"/>
  <c r="G67" i="1" l="1"/>
  <c r="H75" i="1"/>
  <c r="G75" i="1" s="1"/>
  <c r="H535" i="1"/>
  <c r="H66" i="1"/>
  <c r="G66" i="1" s="1"/>
  <c r="H534" i="1" l="1"/>
  <c r="G534" i="1" s="1"/>
  <c r="G535" i="1"/>
</calcChain>
</file>

<file path=xl/sharedStrings.xml><?xml version="1.0" encoding="utf-8"?>
<sst xmlns="http://schemas.openxmlformats.org/spreadsheetml/2006/main" count="1565" uniqueCount="252">
  <si>
    <t>№ п/п</t>
  </si>
  <si>
    <t>Наименование показателя</t>
  </si>
  <si>
    <t>Срок реализации</t>
  </si>
  <si>
    <t>по (год)</t>
  </si>
  <si>
    <t>Финансовое обеспечение</t>
  </si>
  <si>
    <t>Источник</t>
  </si>
  <si>
    <t>Всего</t>
  </si>
  <si>
    <t>в том числе по годам реализации муниципальной программы</t>
  </si>
  <si>
    <t>Целевые индикаторы реализации мероприятия (группы мероприятий) муниципальной программы</t>
  </si>
  <si>
    <t>Наименование</t>
  </si>
  <si>
    <t>Значение</t>
  </si>
  <si>
    <t>Х</t>
  </si>
  <si>
    <t xml:space="preserve">с                      (год)         </t>
  </si>
  <si>
    <t>всего, из них расходы за счет:</t>
  </si>
  <si>
    <t>Всего по муниципальной программе</t>
  </si>
  <si>
    <t>Мероприятие 1: Развитие индивидуального жилищного строительства</t>
  </si>
  <si>
    <t>кв.м.</t>
  </si>
  <si>
    <t xml:space="preserve">Всего                         </t>
  </si>
  <si>
    <t>1. Налоговых и неналоговых доходов, поступлений нецелевого характера</t>
  </si>
  <si>
    <t xml:space="preserve">2. Поступлений целевого характера </t>
  </si>
  <si>
    <t>Мероприятие 1: Приобретение и установка резервных источников электроснабжения</t>
  </si>
  <si>
    <t>единиц</t>
  </si>
  <si>
    <t xml:space="preserve">количество поселений, в границах которых проведены мероприятия по организации теплоснабжения </t>
  </si>
  <si>
    <t>количество приобретаемого теплотехнического оборудования, трубной продукции теплотехнического и водохозяйственного назначения</t>
  </si>
  <si>
    <t>Мероприятие 1: Содержание мест (площадок) накопления твердых коммунальных отходов</t>
  </si>
  <si>
    <t>Количество мероприятий по содержанию мест (площадок) накопления твердых коммунальных отходов</t>
  </si>
  <si>
    <t>процентов</t>
  </si>
  <si>
    <t>проектно-изыскательские и прочие работы и услуги, прочие расходы</t>
  </si>
  <si>
    <t>готовность проектной документации на строительство водозабора подземных вод (разведочно-эксплуатационной скважины) для водоснабжения с. Хлебодаровка Русско-Полянского района Омской области</t>
  </si>
  <si>
    <t>1.1</t>
  </si>
  <si>
    <t>2</t>
  </si>
  <si>
    <t>2.1</t>
  </si>
  <si>
    <t>1.1.1</t>
  </si>
  <si>
    <t>1.1.2</t>
  </si>
  <si>
    <t>1.1.3</t>
  </si>
  <si>
    <t>1.1.4</t>
  </si>
  <si>
    <t>2.1.1</t>
  </si>
  <si>
    <t>2.1.2</t>
  </si>
  <si>
    <t>2.1.3</t>
  </si>
  <si>
    <t>2.1.4</t>
  </si>
  <si>
    <t>2.1.5</t>
  </si>
  <si>
    <t>2.1.6</t>
  </si>
  <si>
    <t>2.1.7</t>
  </si>
  <si>
    <t>3</t>
  </si>
  <si>
    <t>3.1</t>
  </si>
  <si>
    <t>3.1.1</t>
  </si>
  <si>
    <t>3.1.2</t>
  </si>
  <si>
    <t>Единица измере-  ния</t>
  </si>
  <si>
    <t xml:space="preserve">Соисполнитель, исполнитель основного мероприятия, исполнитель ведомственной целевой программы, исполнитель мероприятия </t>
  </si>
  <si>
    <t>Итого по подпрограмме 1 муниципальной программы</t>
  </si>
  <si>
    <t xml:space="preserve">СТРУКТУРА                                                                                                                                                                                                                                                                                                                                                 муниципальной программы Русско-Полянского муниципального района Омской области "Создание условий для обеспечения граждан доступным и комфортным жильем и жилищно-коммунальными услугами на территории Русско-Полянского муниципального района Омской области. Охрана окружающей среды на территории Русско-Полянского муниципального района Омской области" </t>
  </si>
  <si>
    <t>Цель муниципальной программы: "Создание условий для развития жилищной сферы, обеспечение повышения доступности жилья в соответствии с платежеспособным спросом граждан и стандартами обеспечения их жилыми помещениями, повышение качества и надежности предоставления коммунальных услуг населению в отношении жилищного фонда и объектов социального назначения, повышение уровня экологической безопасности, сохранение природных систем, рациональное природопользование"</t>
  </si>
  <si>
    <t>Задача №1 муниципальной программы: Предоставление государственной поддержки в решении жилищной проблемы молодым семьям, нуждающимся в улучшении жилищных условий. Создание условий для развития жилищного строительства в целях обеспечения населения Русско-Полянского муниципального района Омской области жилыми помещениями</t>
  </si>
  <si>
    <t>Цель подпрограммы 1 муниципальной программы: Обеспечение граждан Русско-Полянского муниципального района Омской области жильем</t>
  </si>
  <si>
    <t>Задача 1 подпрограммы 1 муниципальной программы: Создание условий для развития массового строительства жилья экономкласса, отвечающего требованиям энергоэффективности, экологичности, индивидуального жилищного строительства в целях обеспечения населения Русско-Полянского муниципального района Омской области  комфортным жильем</t>
  </si>
  <si>
    <t>Комитет по управлению имуществом при администрации Русско-Полянского муниципального района Омской области</t>
  </si>
  <si>
    <t>Объем (рублей)</t>
  </si>
  <si>
    <t>годовой объем ввода в эксплуатацию жилья индивидуальными застройщиками</t>
  </si>
  <si>
    <t>Мероприятие 2: Реализация мероприятий по обеспечению жильем молодых семей (предоставление молодым семьям социальных выплат на приобретение или строительство жилья, в том числе на уплату первоначального взноса при получении жилищного кредита, в том числе ипотечного, или жилищного займа на приобретение жилого помещения или строительство индивидуального жилого дома)</t>
  </si>
  <si>
    <t>количество молодых семей, улучшивших      жилищные условия</t>
  </si>
  <si>
    <t>количество граждан, переселенных из аварийного жилищного фонда</t>
  </si>
  <si>
    <t>Мероприятие 4: Строительство многоквартирного дома в целях формирования муниципального специализированного жилищного фонда, р.п. Русская Поляна Русско-Полянского муниципального района Омской области, пер. Гагарина</t>
  </si>
  <si>
    <t>Задача №2 муниципальной программы: Обеспечение условий для повышения качества и надежности предоставления жилищно-коммунальных услуг населению</t>
  </si>
  <si>
    <t>Цель подпрограммы 2 муниципальной программы: Повышение качества и надежности предоставления коммунальных услуг населению в отношении жилищного фонда и объектов социального назначения</t>
  </si>
  <si>
    <t>Задача 1 подпрограммы 2 муниципальной программы: Повышение эффективности, качества и надежности поставки коммунальных ресурсов</t>
  </si>
  <si>
    <t>Основное мероприятие: "Создание условий по обеспечению граждан доступным и комфортным жильем в Русско-Полянском муниципальном районе Омской области"</t>
  </si>
  <si>
    <t>Отдел жилищно-коммунального хозяйства администрации Русско-Полянского муниципального района Омской области</t>
  </si>
  <si>
    <t>Количество установленных резервных источников электроснабжения</t>
  </si>
  <si>
    <t>Мероприятие 2: Организация в границах поселения теплоснабжения</t>
  </si>
  <si>
    <t>Мероприятие 3: Субсидия из бюджета Русско-Полянского муниципального района Омской области муниципальным унитарным предприятиям, находящимся в ведении Администрации Русско-Полянского муниципального района Омской области</t>
  </si>
  <si>
    <t>количество муниципальных унитарных предприятий Русско-Полянского муниципального района Омской области, которым были предоставлены субсидии</t>
  </si>
  <si>
    <t>количество объектов построенных за отчетный год</t>
  </si>
  <si>
    <t xml:space="preserve">Мероприятие 6: Строительство водозабора подземных вод (разведочно-эксплуатационной скважины) для водоснабжения с. Новосанжаровка 
Русско-Полянского района Омской области </t>
  </si>
  <si>
    <t>Мероприятие 7: Строительство водозабора подземных вод (разведочно-эксплуатационной скважины) для водоснабжения с. Хлебодаровка Русско-Полянского района Омской области</t>
  </si>
  <si>
    <t>Итого по подрограмме 2 муниципальной программы</t>
  </si>
  <si>
    <t>Задача №3 муниципальной программы: Предотвращение вредного воздействия отходов производства и потребления на здоровье человека и окружающую среду, а также вовлечение таких отходов в хозяйственный оборот в качестве дополнительных источников сырья</t>
  </si>
  <si>
    <t>Цель подпрограммы 3 муниципальной программы: Предотвращение вредного воздействия отходов производства и потребления на здоровье человека и окружающую среду</t>
  </si>
  <si>
    <t>Задача 1  подрограммы 3 муниципальной программы: Стимулирование деятельности по накоплению, обработке, утилизации, обезвреживанию, захоронению твердых коммунальных отходов</t>
  </si>
  <si>
    <t>Основное мероприятие: Создание и содержание мест (площадок) накопления твердых коммунальных отходов</t>
  </si>
  <si>
    <t>Итого по подрограмме 3 муниципальной программы</t>
  </si>
  <si>
    <t xml:space="preserve">Администрация Русско-Полянского муниципального района Омской области </t>
  </si>
  <si>
    <t xml:space="preserve"> МКУ "Хозяйственное управление"</t>
  </si>
  <si>
    <t>2.1.8</t>
  </si>
  <si>
    <t>2.1.9</t>
  </si>
  <si>
    <t>количество поселений, которым были представлены  межбюджетные трансферты на организацию в границах поселения водоснабжения населения</t>
  </si>
  <si>
    <t>количество поселений, которым были представлены  межбюджетные трансферты на организацию в границах поселения теплоснабжения населения</t>
  </si>
  <si>
    <t xml:space="preserve">"Приложение №5 к муниципальной программе Русско-Полянского муниципального района Омской области "Создание условий для обеспечения граждан доступным и комфортным жильем и жилищно-коммунальными услугами на территории Русско-Полянского муниципального района Омской области. Охрана окружающей среды на территории Русско-Полянского муниципального района Омской области" 
</t>
  </si>
  <si>
    <t>3.1.3</t>
  </si>
  <si>
    <t>Мероприятие 3: Предоставление иных межбюджетных трансфертов на участие в организации деятельности по накоплению (в том числе раздельному накоплению) твердых коммунальных отходов на территории Русско-Полянского муниципального района Омской области, в пределах полномочий, установленных законодательством Российской Федерации</t>
  </si>
  <si>
    <t>количество поселений Русско-Полянского муниципального района Омской области, которым были предоставлены межбюджетных трансфертов на участие в организации деятельности по накоплению (в том числе раздельному накоплению) твердых коммунальных отходов на территории Русско-Полянского муниципального района Омской области, в пределах полномочий, установленных законодательством Российской Федерации</t>
  </si>
  <si>
    <t xml:space="preserve">Мероприятие 4: Приобретение и (или) установка (монтаж) технологического оборудования, трубной продукции теплотехнического и водохозяйственного назначения </t>
  </si>
  <si>
    <t>количество приобретаемого теплотехнического оборудования</t>
  </si>
  <si>
    <t>Приобретение и монтаж трубной продукции по замене теплотрассы, расположенной в с. Целинное Русско-Полянского муниципального района</t>
  </si>
  <si>
    <t>метров</t>
  </si>
  <si>
    <t>Приобретение и монтаж трубной продукции по замене теплотрассы, расположенной в с. Хлебодаровка Русско-Полянского муниципального района</t>
  </si>
  <si>
    <t>Приобретение и монтаж трубной продукции по замене теплотрассы, расположенной в с. Калинино Русско-Полянского муниципального района</t>
  </si>
  <si>
    <t>Приобретение и монтаж трубной продукции по замене теплотрассы, расположенной в с. Бологое Русско-Полянского муниципального района</t>
  </si>
  <si>
    <t>Приобретение и монтаж трубной продукции по замене теплотрассы, расположенной в с. Новосанжаровка Русско-Полянского муниципального района</t>
  </si>
  <si>
    <t>Приобретение и монтаж трубной продукции по замене водопроводной сети, расположенной в с. Цветочное Русско-Полянского муниципального района</t>
  </si>
  <si>
    <t>Приобретение и монтаж трубной продукции по замене водопроводной сети, расположенной в с. Хлебодаровка Русско-Полянского муниципального района</t>
  </si>
  <si>
    <t>Приобретение и монтаж трубной продукции по замене водопроводной сети, расположенной в д. Волотовка Русско-Полянского муниципального района</t>
  </si>
  <si>
    <t>количество приобретаемой трубной продукции теплотехнического  назначения</t>
  </si>
  <si>
    <t>количество приобретаемой трубной продукции водохозяйственного назначения</t>
  </si>
  <si>
    <t>Приобретение и установка водогрейного котла 0,93 Мвт на котельную, расположенную по адресу: Омская область, Русско-Полянский район, с. Калинино, ул. Новая, д. 2Б</t>
  </si>
  <si>
    <t>Приобретение и установка водогрейного котла 0,93 Мвт на котельную, расположенную по адресу: Омская область, Русско-Полянский район, с Хлебодаровка, ул. 25-летия Совхоза, д. 3А</t>
  </si>
  <si>
    <t>Приобретение и установка двух водогрейных котлов 1,16 Мвт на котельную, расположенную по адресу: Омская область, Русско-Полянский район, с. Цветочное, ул. Пионерская, д. 2</t>
  </si>
  <si>
    <t>Приобретение и установка резервного источника электроснабжения на котельную,  расположенную по адресу: Омская область, Русско-Полянский район, с. Добровольск, ул. Зеленая, д. 11 А</t>
  </si>
  <si>
    <t>Приобретение и установка резервного источника электроснабжения на котельную,  расположенную по адресу: Омская область, Русско-Полянский район, с. Новосанжаровка, пер. Школьный, д. 1А</t>
  </si>
  <si>
    <t xml:space="preserve">Мероприятие 2: Создание мест (площадок) накопления твердых коммунальных отходов и (или) приобретение контейнеров (бункеров) </t>
  </si>
  <si>
    <t>количество созданных мест (площадок) накопления твердых коммунальных отходов с контейнерами (бункерами)</t>
  </si>
  <si>
    <t>уровень обеспеченности местами (площадками) накопления твердых коммунальных отходов с контейнерами (бункерами)</t>
  </si>
  <si>
    <t>Мероприятие 3: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</si>
  <si>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человек</t>
  </si>
  <si>
    <t>2.1.10</t>
  </si>
  <si>
    <t>Мероприятие 10: Финансовое обеспечение затрат, связанных с погашением задолженности перед поставщиками топливно-энергетических ресурсов организациям коммунального комплекса, осуществляющим регулируемый вид деятельности в сфере теплоснабжения на территории муниципальных районов, городских и сельских поселений Омской области</t>
  </si>
  <si>
    <t>отдел жилищно-коммунального хозяйства администрации Русско-Полянского муниципального района Омской области</t>
  </si>
  <si>
    <t>ед. в год</t>
  </si>
  <si>
    <t xml:space="preserve">количество муниципальных унитарных предприятий Русско-Полянского муниципального района Омской области, которым были предоставлены субсидии </t>
  </si>
  <si>
    <t>1.2</t>
  </si>
  <si>
    <t>1.2.1</t>
  </si>
  <si>
    <t>Мероприятие 1: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</si>
  <si>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Задача 2 подпрограммы 1 муниципальной программы:  Расселение граждан из аварийного жилищного
фонда</t>
  </si>
  <si>
    <t xml:space="preserve">Приобретение и установка водогрейного котла мощностью 3 МВт на котельную, расположенную по адресу: Омская область, Русско-Полянский район, с. Солнечное, ул. Бульварная, 17 </t>
  </si>
  <si>
    <t>Приобретение трубной продукции теплотехнического назначения для замены участка тепловой сети от котельной до здания Дома культуры в с. Хлебодаровка Русско-Полянского муниципального района Омской области</t>
  </si>
  <si>
    <t xml:space="preserve">количество приобретаемой трубной продукции </t>
  </si>
  <si>
    <t>Приобретение трубной продукции теплотехнического назначения для замены участка тепловой сети по ул. Новая с. Добровольск Русско-Полянского муниципального района Омской области</t>
  </si>
  <si>
    <t>Приобретение трубной продукции водохозяйственного назначения для замены участка водопроводной сети по ул. Октябрьская с. Новосанжаровка Русско-Полянского муниципального района Омской области</t>
  </si>
  <si>
    <t>Приобретение трубной продукции водохозяйственного назначения для замены участка водопроводной сети по ул. Ленина  с. Новосанжаровка Русско-Полянского муниципального района Омской области</t>
  </si>
  <si>
    <t>Приобретение трубной продукции водохозяйственного назначения для замены участка водопроводной сети по ул. Стадионная, с. Новосанжаровка Русско-Полянского муниципального района Омской области</t>
  </si>
  <si>
    <t>Приобретение трубной продукции водохозяйственного назначения для замены участка водопроводной сети по от ул. Школьная до территории зернотока, д. Волотовка Русско-Полянского муниципального района Омской области</t>
  </si>
  <si>
    <t>Приобретение трубной продукции водохозяйственного назначения для замены участка водопроводной сети по ул. Первая д. Степное Русско-Полянского муниципального района Омской области</t>
  </si>
  <si>
    <t>Приобретение трубной продукции водохозяйственного назначения для замены участка водопроводной сети по  ул. Вторая д. Степное Русско-Полянского муниципального района Омской области</t>
  </si>
  <si>
    <t>Приобретение трубной продукции водохозяйственного назначения для замены участка водопроводной сети по пер. Озерный с. Хлебодаровка Русско-Полянского муниципального района Омской области</t>
  </si>
  <si>
    <t>Приобретение трубной продукции водохозяйственного назначения для замены участка водопроводной сети, расположенной в д. Черноусовка Русско-Полянского муниципального района Омской области</t>
  </si>
  <si>
    <t>2.1.11</t>
  </si>
  <si>
    <t>Мероприятие 11: Приобретение и установка локальных станций очистки воды, оборудования для очистки и доочистки воды в городских и сельских поселениях Омской области</t>
  </si>
  <si>
    <t>Приобретение и установка локальной станции очистки воды, оборудования для очистки и доочистки воды в с. Калинино Русско-Полянского муниципального района Омской области</t>
  </si>
  <si>
    <t xml:space="preserve">количество приобретаемых локальных станций очистки воды, оборудования для очистки и доочистки воды </t>
  </si>
  <si>
    <t>количество приобретаемых локальных станций очистки воды, оборудования для очистки и доочистки воды</t>
  </si>
  <si>
    <t>Мероприятие 12: Проведение энергетических обследований объектов системы коммунальной инфраструктуры в сфере теплоснабжения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</si>
  <si>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Количество проведенных энергетических обследований объектов системы коммунальной инфраструктуры в сфере теплоснабжения                                                                                                     
</t>
  </si>
  <si>
    <t>2.1.12</t>
  </si>
  <si>
    <t>Приобретение и установка водогрейного котла мощностью 0,93 МВт на котельную, расположенную по адресу: Омская область, Русско-Полянский район, с. Сибирское, ул. Лебедева, 11</t>
  </si>
  <si>
    <t xml:space="preserve">Приобретение и установка водогрейного котла мощностью 2,0 МВт на котельную, расположенную по адресу: Омская область, Русско-Полянский район, с. Целинное, ул. Московская, 27 </t>
  </si>
  <si>
    <t xml:space="preserve">Приобретение и установка  водогрейного котла мощностью 2,5 МВт на котельную, расположенную по адресу: Омская область, Русско-Полянский район, с. Добровольск, ул. Зеленая, 11А </t>
  </si>
  <si>
    <t>1.2.2</t>
  </si>
  <si>
    <t xml:space="preserve">Мероприятие 2: Обеспечение расходов на оплату разницы стоимости 1 кв.м, возникающих при реализации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
</t>
  </si>
  <si>
    <t>Доля общей площади аварийного жилищного фонда, расселенного в пределах объема бюджетных средств, выделенных на данные цели в соответствующем году, к общей площади аварийного жилищного фонда, планируемого к расселению в соответствующем финансовом году</t>
  </si>
  <si>
    <t xml:space="preserve">Мероприятие 5: Обеспечение расходов на приобретение дополнительной площади жилых помещений, предоставляемых гражданам в рамках реализации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в связи с тем, что расселению подлежат многоквартирные дома, в которых площади жилых помещений меньше минимальной площади предоставляемых жилых помещений, соответствующей нормам законодательства Российской Федерации
</t>
  </si>
  <si>
    <t>Приобретение и монтаж трубной продукции водохозяйственного назначения для замены участка водопроводной сети в с. Сибирское Русско-Полянского муниципального района Омской области</t>
  </si>
  <si>
    <t xml:space="preserve">количество приобретенной и смонтированной трубной продукции </t>
  </si>
  <si>
    <t>2.1.13</t>
  </si>
  <si>
    <t>Мероприятие 13: Субсидии муниципальному унитарному предприятию Русско-Полянского муниципального района Омской области на возмещение затрат в связи с оказанием услуг по теплоснабжению населения</t>
  </si>
  <si>
    <t>2.1.14</t>
  </si>
  <si>
    <t>Мероприятие 14: Субсидии муниципальному унитарному предприятию Русско-Полянского муниципального района Омской области на возмещение затрат в связи с оказанием услуг по водоснабжению населения</t>
  </si>
  <si>
    <t>степень реализации мероприятия</t>
  </si>
  <si>
    <t>МКУ "Хозяйственное управление"</t>
  </si>
  <si>
    <t>МКУ "Хозяйственное управление", Отдел жилищно-коммунального хозяйства администрации Русско-Полянского муниципального района Омской области</t>
  </si>
  <si>
    <t>Ввод в эксплуатацию муниципальных объектов</t>
  </si>
  <si>
    <t>Основное мероприятие 2: Реализация регионального проекта "Чистая вода", направленного на достижение целей федерального проекта "Чистая вода"</t>
  </si>
  <si>
    <t>Основное мероприятие 1: Развитие жилищно-коммунального комплекса</t>
  </si>
  <si>
    <t>Мероприятие 1: Строительство и реконструкция (модернизация) объектов питьевого водоснабжения (строительство и реконструкция магистральных, поселковых и внутриквартальных водопроводных сетей, водозаборных и очистных сооружений, водозаборных скважин, водонапорных башен, резервуаров, станций водоочистки муниципальной собственности)</t>
  </si>
  <si>
    <t>Строительство водозабора подземных вод (разведочно-эксплуатационной скважины) для водоснабжения с. Хлебодаровка Русско-Полянского района Омской области</t>
  </si>
  <si>
    <t>2.2</t>
  </si>
  <si>
    <t>2.2.1</t>
  </si>
  <si>
    <t>Приобретение и установка локальной станции очистки воды, оборудования для очистки и доочистки воды в с. Добровольск Русско-Полянского муниципального района Омской области</t>
  </si>
  <si>
    <t>Приобретение трубной продукции водохозяйственного назначения для замены участков водопроводной сети в с. Хлебодаровка Русско-Полянского района Омской области</t>
  </si>
  <si>
    <t xml:space="preserve">количество приобретенной трубной продукции </t>
  </si>
  <si>
    <t>Исключено</t>
  </si>
  <si>
    <t>2.1.15</t>
  </si>
  <si>
    <t>Мероприятие 15: Резервный фонд Правительства Омской области</t>
  </si>
  <si>
    <t>Задача 3 подпрограммы 1 муниципальной программы:  Развитие комплексного обустройства и благоустройства населенных пунктов Русско-Полянского  муниципального района Омской области</t>
  </si>
  <si>
    <t>1.3</t>
  </si>
  <si>
    <t>1.3.1</t>
  </si>
  <si>
    <t>Основное мероприятие: Повышение уровня комплексного обустройства и благоустройства территорий городского и сельских поселений</t>
  </si>
  <si>
    <t>Приобретение и установка локальной станции очистки воды, оборудования для очистки и доочистки воды в с. Бологое Русско-Полянского муниципального района Омской области</t>
  </si>
  <si>
    <t>количество проведенных мероприятий по обеспечению предотвращения и (или) снижения негативного воздействия хозяйственной и иной деятельности на окружающую среду, сохранению и восстановлению природной среды, рациональному использованию и воспроизводству природных ресурсов, обеспечению экологической безопасности</t>
  </si>
  <si>
    <t>Приобретение трубной продукции водохозяйственного назначения для водопроводных сетей Розовского сельского поселения Русско-Полянского муниципального района Омской области</t>
  </si>
  <si>
    <t>Мероприятие 1: Иные межбюджетные трансферты на повышение уровня комплексного обустройства и благоустройства   городского и сельских поселений</t>
  </si>
  <si>
    <t>количество поселений, которым были предоставлены межбюджетные трансферты на повышение уровня комплексного обустройства и благоустройства  городского и сельских поселений</t>
  </si>
  <si>
    <t>Приобретение и установка водогрейного котла мощностью 2,5 МВт на котельную, расположенную по адресу: Омская область, Русско-Полянский район, с. Добровольск, ул. Зеленая, 11А</t>
  </si>
  <si>
    <t>Приобретение трубной продукции теплотехнического назначения для замены участков тепловой сети в р.п. Русская Поляна Русско-Полянского муниципального района Омской области</t>
  </si>
  <si>
    <t>Приобретение трубной продукции теплотехнического назначения для замены участка тепловой сети по ул. 60 лет Октября с. Солнечное Русско-Полянского муниципального района Омской области</t>
  </si>
  <si>
    <t>Приобретение трубной продукции теплотехнического назначения для замены участков тепловой сети в с. Добровольск Русско-Полянского муниципального района Омской области</t>
  </si>
  <si>
    <t>Приобретение трубной продукции теплотехнического назначения для замены участка тепловой сети с. Бологое Русско-Полянского муниципального района Омской области</t>
  </si>
  <si>
    <t>Приобретение трубной продукции теплотехнического назначения для замены участка тепловой сети по ул. Лебедева с. Сибирское Русско-Полянского муниципального района Омской области</t>
  </si>
  <si>
    <t>Приобретение и монтаж трубной продукции водохозяйственного назначения для замены участков водопроводной сети с. Сибирское Русско-Полянского муниципального района Омской области</t>
  </si>
  <si>
    <t>Приобретение и монтаж трубной продукции водохозяйственного назначения для замены участков водопроводной сети с. Калинино Русско-Полянского муниципального района Омской области</t>
  </si>
  <si>
    <t>Приобретение и установка локальной станции очистки воды, оборудования для очистки и доочистки воды в с. Сибирское Русско-Полянского муниципального района Омской области</t>
  </si>
  <si>
    <t>Мероприятие 16: Предоставление из бюджета Русско-Полянского муниципального района Омской области субсидий муниципальным унитарным предприятиям Русско-Полянского муниципального района Омской области оказывающим услуги в сфере теплоснабжения</t>
  </si>
  <si>
    <t>2.1.16</t>
  </si>
  <si>
    <t>2.1.17</t>
  </si>
  <si>
    <t>Мероприятие 17: Предоставление из бюджета Русско-Полянского муниципального района Омской области субсидий муниципальным унитарным предприятиям Русско-Полянского муниципального района Омской области оказывающим услуги в сфере водоснабжения</t>
  </si>
  <si>
    <t>2.1.18</t>
  </si>
  <si>
    <t>Мероприятие 18: Приобретение специальной техники для подвоза питьевой воды</t>
  </si>
  <si>
    <t xml:space="preserve">количество приобретенной специальной техники для подвоза питьевой воды
</t>
  </si>
  <si>
    <t>Мероприятие 8: Предоставление иных межбюджетных трансфертов на организацию в границах поселения водоснабжения населения в пределах полномочий, установленных законодательством Российской Федерации</t>
  </si>
  <si>
    <t>Мероприятие 9: Предоставление иных межбюджетных трансфертов на организацию в границах поселения теплоснабжения населения в пределах полномочий, установленных законодательством Российской Федерации</t>
  </si>
  <si>
    <t>3.2</t>
  </si>
  <si>
    <t>3.2.1</t>
  </si>
  <si>
    <t>Основное мероприятие 2: Обеспечение предотвращения и (или) снижения негативного воздействия хозяйственной и иной деятельности на окружающую среду, сохранение и восстановление природной среды, рациональное использование и воспроизводство природных ресурсов, обеспечение экологической безопасности</t>
  </si>
  <si>
    <t>Мероприятие 1: Мероприятия по предотвращению и (или) снижению негативного воздействия хозяйственной и иной деятельности на окружающую среду, сохранению и восстановлению природной среды, рациональному использованию и воспроизводству природных ресурсов, обеспечению экологической безопасности</t>
  </si>
  <si>
    <t>1.1.5</t>
  </si>
  <si>
    <t xml:space="preserve">Мероприятие 5: Обеспечение расходов на оплату разницы стоимости 1 кв.м, возникающих при реализации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
</t>
  </si>
  <si>
    <t>3.2.2</t>
  </si>
  <si>
    <t xml:space="preserve">Мероприятие 2: Организация сбора, транспортирования и захоронения твердых коммунальных отходов, а также ликвидация объектов размещения твердых коммунальных отходов на территории Омской области
</t>
  </si>
  <si>
    <t xml:space="preserve">количество ликвидированных мест несанкционированного размещения твердых коммунальных отходов
</t>
  </si>
  <si>
    <t>Приобретение трубной продукции водохозяйственного назначения для замены участка водопроводной сети от д. Ротовка до д. Волотовка Розовского сельского поселения Русско-Полянского муниципального района Омской области</t>
  </si>
  <si>
    <t>Основное мероприятие: "Реализация регионального проекта "Обеспечение устойчивого сокращения непригодного для проживания жилищного фонда", направленного на достижение целей федерального проекта "Обеспечение устойчивого сокращения непригодного для проживания жилищного фонда"</t>
  </si>
  <si>
    <t>Приобретение трубной продукции теплотехнического назначения для замены участков тепловой сети, расположенных в Русско-Полянском муниципальном районе Омской области</t>
  </si>
  <si>
    <t>Приобретение трубной продукции теплотехнического назначения для газоотведения от котлоагрегатов котельной по адресу: Омская область, Русско-Полянский район, с. Сибирское</t>
  </si>
  <si>
    <t>Приобретение трубной продукции теплотехнического назначения для газоотведения от котлоагрегатов котельной по адресу: Омская область, Русско-Полянский район, с. Цветочное</t>
  </si>
  <si>
    <t>Мероприятие 2: Ликвидация мест несанкционированного размещения твердых коммунальных отходов на территории Омской области</t>
  </si>
  <si>
    <t>Ликвидированные места несанкционированного размещения твердых коммунальных отходов</t>
  </si>
  <si>
    <t>1.1.6</t>
  </si>
  <si>
    <t xml:space="preserve">Мероприятие 6: Обеспечение  дополнительных  расходов, возникающих при реализации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   жилищного    строительства
</t>
  </si>
  <si>
    <t>2.1.19</t>
  </si>
  <si>
    <t xml:space="preserve">Обеспечено использование субсидии на приобретение топлива и (или) оплату кредиторской задолженности, сформировавшейся вследствие увеличения стоимости приобретения топлива относительно стоимости топлива, предусмотренной в тарифах в календарном году предоставления субсидии
</t>
  </si>
  <si>
    <t>Мероприятие 19: Возмещение затрат, образовавшихся в связи с увеличением стоимости приобретения топлива относительно стоимости топлива, предусмотренной в тарифах</t>
  </si>
  <si>
    <t>1.2.3</t>
  </si>
  <si>
    <t xml:space="preserve">Мероприятие 3: Обеспечение  дополнительных  расходов, возникающих при реализации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   жилищного    строительства
</t>
  </si>
  <si>
    <t>Монтаж технологического оборудования теплотехнического назначения на центральной котельной в р.п. Русская Поляна</t>
  </si>
  <si>
    <t>количество объектов, на которых выполнены работы по установке (монтажу) оборудования теплотехнического назначения</t>
  </si>
  <si>
    <t>2020                         2025</t>
  </si>
  <si>
    <t>2021               2025</t>
  </si>
  <si>
    <t>2021              2027</t>
  </si>
  <si>
    <t>1.1.7</t>
  </si>
  <si>
    <t xml:space="preserve">Мероприятие 7: Предоставление денежной выплаты гражданам, имеющим трех и более детей, зарегистрированным в качестве многодетной семьи, взамен бесплатного предоставления в собственность земельных участков для индивидуального жилищного строительства, расположенных на территории Омской области
</t>
  </si>
  <si>
    <t>2020               2027</t>
  </si>
  <si>
    <t>Приобретение и установка блочно-модульной автоматической котельной в с. Добровольск</t>
  </si>
  <si>
    <t xml:space="preserve">количество приобретенного и установленного оборудования </t>
  </si>
  <si>
    <t>Приобретение и установка блочно-модульной автоматической котельной в с. Калинино</t>
  </si>
  <si>
    <t>Приобретение и установка блочно-модульной автоматической котельной в с. Новосанжаровка</t>
  </si>
  <si>
    <t>Приобретение и установка блочно-модульной автоматической котельной в с. Хлебодаровка</t>
  </si>
  <si>
    <t>юридический отдел администрации Русско-Полянского муниципального района Омской области</t>
  </si>
  <si>
    <t>количество граждан, получивших денежные выплаты взамен бесплатного предоставления в собственность земельных участков для индивидуального жилищного строительства, расположенных на территории Омской области</t>
  </si>
  <si>
    <t>Комитет по управлению имуществом при администрации Русско-Полянского муниципального района Омской области; Управление строительства, архитектуры и жилищно-коммунального хозяйства</t>
  </si>
  <si>
    <t>Отдел строительства и архитектуры администрации Русско-Полянского муниципального района Омской области; Управление строительства, архитектуры и жилищно-коммунального хозяйства</t>
  </si>
  <si>
    <t>Отдел жилищно-коммунального хозяйства администрации Русско-Полянского муниципального района Омской области; Управление строительства, архитектуры и жилищно-коммунального хозяйства</t>
  </si>
  <si>
    <t>Мероприятие 5: Водоснабжение с. Добровольск Русско-Полянского муниципального района Омской области</t>
  </si>
  <si>
    <t>2.3</t>
  </si>
  <si>
    <t>2.3.1</t>
  </si>
  <si>
    <t>Мероприятие 1: Реализация мероприятий по модернизации коммунальной инфраструктуры</t>
  </si>
  <si>
    <t>Водоснабжение с. Добровольск Русско-Полянского муниципального района Омской области</t>
  </si>
  <si>
    <t>3.1.4</t>
  </si>
  <si>
    <t>Мероприятие 4: Ликвидация мест несанкционированного размещения твердых коммунальных отходов на территории Омской области</t>
  </si>
  <si>
    <t>Управление строительства, архитектуры и жилищно-коммунального хозяйства</t>
  </si>
  <si>
    <t xml:space="preserve">ликвидированы места несанкционированного размещения твердых коммунальных отходов </t>
  </si>
  <si>
    <t>Основное мероприятие 3: Региональный проект "Модернизация коммунальной инфраструктуры", направленный на достижение целей национального проекта "Инфраструктура для жизни"</t>
  </si>
  <si>
    <t>Приобретение и установка (монтаж) технологического оборудования для перевода паровых котлов в водогрейный режим Центральной котельной, расположенной по адресу: Омская область, р.п. Русская Поляна, ул. Рассохина, 43 «А»</t>
  </si>
  <si>
    <t>2022          2025</t>
  </si>
  <si>
    <t xml:space="preserve">Приложение 
к постановлению Администрации 
Русско-Полянского муниципального района
Омской области
от  14.07.2025  № 372-п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</si>
</sst>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textRotation="9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textRotation="90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textRotation="90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91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textRotation="90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textRotation="90"/>
    </xf>
    <xf numFmtId="4" fontId="4" fillId="2" borderId="1" xfId="0" applyNumberFormat="1" applyFont="1" applyFill="1" applyBorder="1" applyAlignment="1">
      <alignment vertical="center" textRotation="90"/>
    </xf>
    <xf numFmtId="4" fontId="4" fillId="3" borderId="1" xfId="0" applyNumberFormat="1" applyFont="1" applyFill="1" applyBorder="1" applyAlignment="1">
      <alignment vertical="center" textRotation="90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textRotation="90"/>
    </xf>
    <xf numFmtId="49" fontId="4" fillId="2" borderId="4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91"/>
    </xf>
    <xf numFmtId="49" fontId="4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center" textRotation="90"/>
    </xf>
    <xf numFmtId="0" fontId="7" fillId="2" borderId="1" xfId="0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91"/>
    </xf>
    <xf numFmtId="0" fontId="4" fillId="2" borderId="4" xfId="0" applyFont="1" applyFill="1" applyBorder="1" applyAlignment="1">
      <alignment horizontal="center" vertical="center" textRotation="91"/>
    </xf>
    <xf numFmtId="0" fontId="4" fillId="2" borderId="5" xfId="0" applyFont="1" applyFill="1" applyBorder="1" applyAlignment="1">
      <alignment horizontal="center" vertical="center" textRotation="9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1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7" fillId="2" borderId="3" xfId="0" applyFont="1" applyFill="1" applyBorder="1" applyAlignment="1">
      <alignment horizontal="center" vertical="center" textRotation="91"/>
    </xf>
    <xf numFmtId="0" fontId="7" fillId="2" borderId="4" xfId="0" applyFont="1" applyFill="1" applyBorder="1" applyAlignment="1">
      <alignment horizontal="center" vertical="center" textRotation="91"/>
    </xf>
    <xf numFmtId="0" fontId="7" fillId="2" borderId="5" xfId="0" applyFont="1" applyFill="1" applyBorder="1" applyAlignment="1">
      <alignment horizontal="center" vertical="center" textRotation="91"/>
    </xf>
    <xf numFmtId="0" fontId="6" fillId="2" borderId="1" xfId="0" applyFont="1" applyFill="1" applyBorder="1" applyAlignment="1">
      <alignment horizontal="center" vertical="center" textRotation="90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center" vertical="center" textRotation="90"/>
    </xf>
    <xf numFmtId="2" fontId="4" fillId="2" borderId="4" xfId="0" applyNumberFormat="1" applyFont="1" applyFill="1" applyBorder="1" applyAlignment="1">
      <alignment horizontal="center" vertical="center" textRotation="90"/>
    </xf>
    <xf numFmtId="2" fontId="4" fillId="2" borderId="5" xfId="0" applyNumberFormat="1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6"/>
  <sheetViews>
    <sheetView tabSelected="1" view="pageBreakPreview" zoomScaleNormal="100" zoomScaleSheetLayoutView="100" zoomScalePageLayoutView="97" workbookViewId="0">
      <selection activeCell="E1" sqref="E1"/>
    </sheetView>
  </sheetViews>
  <sheetFormatPr defaultColWidth="9.140625" defaultRowHeight="11.25" x14ac:dyDescent="0.2"/>
  <cols>
    <col min="1" max="1" width="6.140625" style="1" customWidth="1"/>
    <col min="2" max="2" width="24.5703125" style="1" customWidth="1"/>
    <col min="3" max="3" width="7.5703125" style="1" customWidth="1"/>
    <col min="4" max="4" width="6.85546875" style="1" customWidth="1"/>
    <col min="5" max="5" width="15.7109375" style="1" customWidth="1"/>
    <col min="6" max="6" width="18.140625" style="1" customWidth="1"/>
    <col min="7" max="7" width="12" style="1" customWidth="1"/>
    <col min="8" max="8" width="2.85546875" style="1" customWidth="1"/>
    <col min="9" max="9" width="3.140625" style="1" customWidth="1"/>
    <col min="10" max="10" width="3" style="1" customWidth="1"/>
    <col min="11" max="11" width="3.42578125" style="2" customWidth="1"/>
    <col min="12" max="12" width="3" style="2" customWidth="1"/>
    <col min="13" max="15" width="3.42578125" style="2" customWidth="1"/>
    <col min="16" max="16" width="24.42578125" style="1" customWidth="1"/>
    <col min="17" max="17" width="7.5703125" style="1" customWidth="1"/>
    <col min="18" max="18" width="9.140625" style="1"/>
    <col min="19" max="20" width="3.5703125" style="1" customWidth="1"/>
    <col min="21" max="21" width="4.140625" style="1" customWidth="1"/>
    <col min="22" max="22" width="3.5703125" style="1" customWidth="1"/>
    <col min="23" max="23" width="4" style="1" customWidth="1"/>
    <col min="24" max="26" width="3.5703125" style="1" customWidth="1"/>
    <col min="27" max="31" width="0" style="1" hidden="1" customWidth="1"/>
    <col min="32" max="16384" width="9.140625" style="1"/>
  </cols>
  <sheetData>
    <row r="1" spans="1:26" ht="10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114" t="s">
        <v>251</v>
      </c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40"/>
    </row>
    <row r="2" spans="1:26" ht="133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114" t="s">
        <v>86</v>
      </c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40"/>
    </row>
    <row r="3" spans="1:26" ht="66" customHeight="1" x14ac:dyDescent="0.2">
      <c r="A3" s="108" t="s">
        <v>50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41"/>
    </row>
    <row r="4" spans="1:26" ht="11.25" customHeight="1" x14ac:dyDescent="0.2">
      <c r="A4" s="7"/>
      <c r="B4" s="6"/>
      <c r="C4" s="6"/>
      <c r="D4" s="6"/>
      <c r="E4" s="6"/>
      <c r="F4" s="6"/>
      <c r="G4" s="6"/>
      <c r="H4" s="6"/>
      <c r="I4" s="6"/>
      <c r="J4" s="6"/>
      <c r="K4" s="8"/>
      <c r="L4" s="8"/>
      <c r="M4" s="8"/>
      <c r="N4" s="8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3" customFormat="1" ht="39.75" customHeight="1" x14ac:dyDescent="0.25">
      <c r="A5" s="109" t="s">
        <v>0</v>
      </c>
      <c r="B5" s="109" t="s">
        <v>1</v>
      </c>
      <c r="C5" s="109" t="s">
        <v>2</v>
      </c>
      <c r="D5" s="109"/>
      <c r="E5" s="115" t="s">
        <v>48</v>
      </c>
      <c r="F5" s="126" t="s">
        <v>4</v>
      </c>
      <c r="G5" s="127"/>
      <c r="H5" s="127"/>
      <c r="I5" s="127"/>
      <c r="J5" s="127"/>
      <c r="K5" s="127"/>
      <c r="L5" s="127"/>
      <c r="M5" s="127"/>
      <c r="N5" s="127"/>
      <c r="O5" s="128"/>
      <c r="P5" s="109" t="s">
        <v>8</v>
      </c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s="4" customFormat="1" ht="3.75" customHeight="1" x14ac:dyDescent="0.2">
      <c r="A6" s="109"/>
      <c r="B6" s="109"/>
      <c r="C6" s="109" t="s">
        <v>12</v>
      </c>
      <c r="D6" s="109" t="s">
        <v>3</v>
      </c>
      <c r="E6" s="116"/>
      <c r="F6" s="124" t="s">
        <v>5</v>
      </c>
      <c r="G6" s="124" t="s">
        <v>56</v>
      </c>
      <c r="H6" s="124"/>
      <c r="I6" s="124"/>
      <c r="J6" s="124"/>
      <c r="K6" s="124"/>
      <c r="L6" s="124"/>
      <c r="M6" s="124"/>
      <c r="N6" s="124"/>
      <c r="O6" s="124"/>
      <c r="P6" s="109" t="s">
        <v>9</v>
      </c>
      <c r="Q6" s="109" t="s">
        <v>47</v>
      </c>
      <c r="R6" s="124" t="s">
        <v>10</v>
      </c>
      <c r="S6" s="124"/>
      <c r="T6" s="124"/>
      <c r="U6" s="124"/>
      <c r="V6" s="124"/>
      <c r="W6" s="124"/>
      <c r="X6" s="124"/>
      <c r="Y6" s="124"/>
      <c r="Z6" s="124"/>
    </row>
    <row r="7" spans="1:26" s="5" customFormat="1" x14ac:dyDescent="0.2">
      <c r="A7" s="109"/>
      <c r="B7" s="109"/>
      <c r="C7" s="109"/>
      <c r="D7" s="109"/>
      <c r="E7" s="116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09"/>
      <c r="Q7" s="109"/>
      <c r="R7" s="124"/>
      <c r="S7" s="124"/>
      <c r="T7" s="124"/>
      <c r="U7" s="124"/>
      <c r="V7" s="124"/>
      <c r="W7" s="124"/>
      <c r="X7" s="124"/>
      <c r="Y7" s="124"/>
      <c r="Z7" s="124"/>
    </row>
    <row r="8" spans="1:26" s="5" customFormat="1" ht="46.5" customHeight="1" x14ac:dyDescent="0.2">
      <c r="A8" s="109"/>
      <c r="B8" s="109"/>
      <c r="C8" s="109"/>
      <c r="D8" s="109"/>
      <c r="E8" s="116"/>
      <c r="F8" s="124"/>
      <c r="G8" s="125" t="s">
        <v>6</v>
      </c>
      <c r="H8" s="118" t="s">
        <v>7</v>
      </c>
      <c r="I8" s="119"/>
      <c r="J8" s="119"/>
      <c r="K8" s="119"/>
      <c r="L8" s="119"/>
      <c r="M8" s="119"/>
      <c r="N8" s="42"/>
      <c r="O8" s="42"/>
      <c r="P8" s="109"/>
      <c r="Q8" s="109"/>
      <c r="R8" s="109" t="s">
        <v>17</v>
      </c>
      <c r="S8" s="109" t="s">
        <v>7</v>
      </c>
      <c r="T8" s="109"/>
      <c r="U8" s="109"/>
      <c r="V8" s="109"/>
      <c r="W8" s="109"/>
      <c r="X8" s="109"/>
      <c r="Y8" s="109"/>
      <c r="Z8" s="109"/>
    </row>
    <row r="9" spans="1:26" s="5" customFormat="1" ht="14.25" customHeight="1" x14ac:dyDescent="0.2">
      <c r="A9" s="109"/>
      <c r="B9" s="109"/>
      <c r="C9" s="109"/>
      <c r="D9" s="109"/>
      <c r="E9" s="116"/>
      <c r="F9" s="124"/>
      <c r="G9" s="124"/>
      <c r="H9" s="72">
        <v>2020</v>
      </c>
      <c r="I9" s="72">
        <v>2021</v>
      </c>
      <c r="J9" s="72">
        <v>2022</v>
      </c>
      <c r="K9" s="72">
        <v>2023</v>
      </c>
      <c r="L9" s="72">
        <v>2024</v>
      </c>
      <c r="M9" s="72">
        <v>2025</v>
      </c>
      <c r="N9" s="72">
        <v>2026</v>
      </c>
      <c r="O9" s="72">
        <v>2027</v>
      </c>
      <c r="P9" s="109"/>
      <c r="Q9" s="109"/>
      <c r="R9" s="109"/>
      <c r="S9" s="72">
        <v>2020</v>
      </c>
      <c r="T9" s="72">
        <v>2021</v>
      </c>
      <c r="U9" s="72">
        <v>2022</v>
      </c>
      <c r="V9" s="72">
        <v>2023</v>
      </c>
      <c r="W9" s="72">
        <v>2024</v>
      </c>
      <c r="X9" s="72">
        <v>2025</v>
      </c>
      <c r="Y9" s="72">
        <v>2026</v>
      </c>
      <c r="Z9" s="72">
        <v>2027</v>
      </c>
    </row>
    <row r="10" spans="1:26" s="5" customFormat="1" x14ac:dyDescent="0.2">
      <c r="A10" s="109"/>
      <c r="B10" s="109"/>
      <c r="C10" s="109"/>
      <c r="D10" s="109"/>
      <c r="E10" s="116"/>
      <c r="F10" s="124"/>
      <c r="G10" s="124"/>
      <c r="H10" s="72"/>
      <c r="I10" s="72"/>
      <c r="J10" s="72"/>
      <c r="K10" s="72"/>
      <c r="L10" s="72"/>
      <c r="M10" s="72"/>
      <c r="N10" s="72"/>
      <c r="O10" s="72"/>
      <c r="P10" s="109"/>
      <c r="Q10" s="109"/>
      <c r="R10" s="109"/>
      <c r="S10" s="72"/>
      <c r="T10" s="72"/>
      <c r="U10" s="72"/>
      <c r="V10" s="72"/>
      <c r="W10" s="72"/>
      <c r="X10" s="72"/>
      <c r="Y10" s="72"/>
      <c r="Z10" s="72"/>
    </row>
    <row r="11" spans="1:26" s="5" customFormat="1" x14ac:dyDescent="0.2">
      <c r="A11" s="109"/>
      <c r="B11" s="109"/>
      <c r="C11" s="109"/>
      <c r="D11" s="109"/>
      <c r="E11" s="116"/>
      <c r="F11" s="124"/>
      <c r="G11" s="124"/>
      <c r="H11" s="72"/>
      <c r="I11" s="72"/>
      <c r="J11" s="72"/>
      <c r="K11" s="72"/>
      <c r="L11" s="72"/>
      <c r="M11" s="72"/>
      <c r="N11" s="72"/>
      <c r="O11" s="72"/>
      <c r="P11" s="109"/>
      <c r="Q11" s="109"/>
      <c r="R11" s="109"/>
      <c r="S11" s="72"/>
      <c r="T11" s="72"/>
      <c r="U11" s="72"/>
      <c r="V11" s="72"/>
      <c r="W11" s="72"/>
      <c r="X11" s="72"/>
      <c r="Y11" s="72"/>
      <c r="Z11" s="72"/>
    </row>
    <row r="12" spans="1:26" s="5" customFormat="1" ht="2.25" customHeight="1" x14ac:dyDescent="0.2">
      <c r="A12" s="109"/>
      <c r="B12" s="109"/>
      <c r="C12" s="109"/>
      <c r="D12" s="109"/>
      <c r="E12" s="116"/>
      <c r="F12" s="124"/>
      <c r="G12" s="124"/>
      <c r="H12" s="72"/>
      <c r="I12" s="72"/>
      <c r="J12" s="72"/>
      <c r="K12" s="72"/>
      <c r="L12" s="72"/>
      <c r="M12" s="72"/>
      <c r="N12" s="72"/>
      <c r="O12" s="72"/>
      <c r="P12" s="109"/>
      <c r="Q12" s="109"/>
      <c r="R12" s="109"/>
      <c r="S12" s="72"/>
      <c r="T12" s="72"/>
      <c r="U12" s="72"/>
      <c r="V12" s="72"/>
      <c r="W12" s="72"/>
      <c r="X12" s="72"/>
      <c r="Y12" s="72"/>
      <c r="Z12" s="72"/>
    </row>
    <row r="13" spans="1:26" s="5" customFormat="1" ht="8.25" customHeight="1" x14ac:dyDescent="0.2">
      <c r="A13" s="109"/>
      <c r="B13" s="109"/>
      <c r="C13" s="109"/>
      <c r="D13" s="109"/>
      <c r="E13" s="117"/>
      <c r="F13" s="124"/>
      <c r="G13" s="124"/>
      <c r="H13" s="72"/>
      <c r="I13" s="72"/>
      <c r="J13" s="72"/>
      <c r="K13" s="72"/>
      <c r="L13" s="72"/>
      <c r="M13" s="72"/>
      <c r="N13" s="72"/>
      <c r="O13" s="72"/>
      <c r="P13" s="109"/>
      <c r="Q13" s="109"/>
      <c r="R13" s="109"/>
      <c r="S13" s="72"/>
      <c r="T13" s="72"/>
      <c r="U13" s="72"/>
      <c r="V13" s="72"/>
      <c r="W13" s="72"/>
      <c r="X13" s="72"/>
      <c r="Y13" s="72"/>
      <c r="Z13" s="72"/>
    </row>
    <row r="14" spans="1:26" s="5" customFormat="1" ht="15.75" customHeight="1" x14ac:dyDescent="0.2">
      <c r="A14" s="9">
        <v>1</v>
      </c>
      <c r="B14" s="10">
        <v>2</v>
      </c>
      <c r="C14" s="9">
        <v>3</v>
      </c>
      <c r="D14" s="9">
        <v>4</v>
      </c>
      <c r="E14" s="10">
        <v>5</v>
      </c>
      <c r="F14" s="10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9">
        <v>19</v>
      </c>
      <c r="T14" s="9">
        <v>20</v>
      </c>
      <c r="U14" s="9">
        <v>21</v>
      </c>
      <c r="V14" s="9">
        <v>22</v>
      </c>
      <c r="W14" s="9">
        <v>23</v>
      </c>
      <c r="X14" s="9">
        <v>24</v>
      </c>
      <c r="Y14" s="9">
        <v>25</v>
      </c>
      <c r="Z14" s="9">
        <v>26</v>
      </c>
    </row>
    <row r="15" spans="1:26" s="5" customFormat="1" ht="157.5" customHeight="1" x14ac:dyDescent="0.2">
      <c r="A15" s="94" t="s">
        <v>51</v>
      </c>
      <c r="B15" s="95"/>
      <c r="C15" s="19">
        <v>2020</v>
      </c>
      <c r="D15" s="19">
        <v>2027</v>
      </c>
      <c r="E15" s="19" t="s">
        <v>11</v>
      </c>
      <c r="F15" s="19" t="s">
        <v>11</v>
      </c>
      <c r="G15" s="19" t="s">
        <v>11</v>
      </c>
      <c r="H15" s="19" t="s">
        <v>11</v>
      </c>
      <c r="I15" s="19" t="s">
        <v>11</v>
      </c>
      <c r="J15" s="19" t="s">
        <v>11</v>
      </c>
      <c r="K15" s="19" t="s">
        <v>11</v>
      </c>
      <c r="L15" s="19" t="s">
        <v>11</v>
      </c>
      <c r="M15" s="19" t="s">
        <v>11</v>
      </c>
      <c r="N15" s="47" t="s">
        <v>11</v>
      </c>
      <c r="O15" s="36" t="s">
        <v>11</v>
      </c>
      <c r="P15" s="36" t="s">
        <v>11</v>
      </c>
      <c r="Q15" s="19" t="s">
        <v>11</v>
      </c>
      <c r="R15" s="19" t="s">
        <v>11</v>
      </c>
      <c r="S15" s="19" t="s">
        <v>11</v>
      </c>
      <c r="T15" s="19" t="s">
        <v>11</v>
      </c>
      <c r="U15" s="19" t="s">
        <v>11</v>
      </c>
      <c r="V15" s="19" t="s">
        <v>11</v>
      </c>
      <c r="W15" s="19" t="s">
        <v>11</v>
      </c>
      <c r="X15" s="47" t="s">
        <v>11</v>
      </c>
      <c r="Y15" s="19" t="s">
        <v>11</v>
      </c>
      <c r="Z15" s="36" t="s">
        <v>11</v>
      </c>
    </row>
    <row r="16" spans="1:26" s="5" customFormat="1" ht="139.5" customHeight="1" x14ac:dyDescent="0.2">
      <c r="A16" s="94" t="s">
        <v>52</v>
      </c>
      <c r="B16" s="95"/>
      <c r="C16" s="19">
        <v>2020</v>
      </c>
      <c r="D16" s="19">
        <v>2027</v>
      </c>
      <c r="E16" s="19" t="s">
        <v>11</v>
      </c>
      <c r="F16" s="19" t="s">
        <v>11</v>
      </c>
      <c r="G16" s="19" t="s">
        <v>11</v>
      </c>
      <c r="H16" s="19" t="s">
        <v>11</v>
      </c>
      <c r="I16" s="19" t="s">
        <v>11</v>
      </c>
      <c r="J16" s="19" t="s">
        <v>11</v>
      </c>
      <c r="K16" s="19" t="s">
        <v>11</v>
      </c>
      <c r="L16" s="19" t="s">
        <v>11</v>
      </c>
      <c r="M16" s="19" t="s">
        <v>11</v>
      </c>
      <c r="N16" s="47" t="s">
        <v>11</v>
      </c>
      <c r="O16" s="36" t="s">
        <v>11</v>
      </c>
      <c r="P16" s="36" t="s">
        <v>11</v>
      </c>
      <c r="Q16" s="19" t="s">
        <v>11</v>
      </c>
      <c r="R16" s="19" t="s">
        <v>11</v>
      </c>
      <c r="S16" s="19" t="s">
        <v>11</v>
      </c>
      <c r="T16" s="19" t="s">
        <v>11</v>
      </c>
      <c r="U16" s="19" t="s">
        <v>11</v>
      </c>
      <c r="V16" s="19" t="s">
        <v>11</v>
      </c>
      <c r="W16" s="19" t="s">
        <v>11</v>
      </c>
      <c r="X16" s="47" t="s">
        <v>11</v>
      </c>
      <c r="Y16" s="19" t="s">
        <v>11</v>
      </c>
      <c r="Z16" s="36" t="s">
        <v>11</v>
      </c>
    </row>
    <row r="17" spans="1:30" s="5" customFormat="1" ht="91.5" customHeight="1" x14ac:dyDescent="0.2">
      <c r="A17" s="94" t="s">
        <v>53</v>
      </c>
      <c r="B17" s="95"/>
      <c r="C17" s="19">
        <v>2020</v>
      </c>
      <c r="D17" s="19">
        <v>2027</v>
      </c>
      <c r="E17" s="19" t="s">
        <v>11</v>
      </c>
      <c r="F17" s="19" t="s">
        <v>11</v>
      </c>
      <c r="G17" s="19" t="s">
        <v>11</v>
      </c>
      <c r="H17" s="19" t="s">
        <v>11</v>
      </c>
      <c r="I17" s="19" t="s">
        <v>11</v>
      </c>
      <c r="J17" s="19" t="s">
        <v>11</v>
      </c>
      <c r="K17" s="19" t="s">
        <v>11</v>
      </c>
      <c r="L17" s="19" t="s">
        <v>11</v>
      </c>
      <c r="M17" s="19" t="s">
        <v>11</v>
      </c>
      <c r="N17" s="47" t="s">
        <v>11</v>
      </c>
      <c r="O17" s="36" t="s">
        <v>11</v>
      </c>
      <c r="P17" s="36" t="s">
        <v>11</v>
      </c>
      <c r="Q17" s="19" t="s">
        <v>11</v>
      </c>
      <c r="R17" s="19" t="s">
        <v>11</v>
      </c>
      <c r="S17" s="19" t="s">
        <v>11</v>
      </c>
      <c r="T17" s="19" t="s">
        <v>11</v>
      </c>
      <c r="U17" s="19" t="s">
        <v>11</v>
      </c>
      <c r="V17" s="19" t="s">
        <v>11</v>
      </c>
      <c r="W17" s="19" t="s">
        <v>11</v>
      </c>
      <c r="X17" s="47" t="s">
        <v>11</v>
      </c>
      <c r="Y17" s="19" t="s">
        <v>11</v>
      </c>
      <c r="Z17" s="36" t="s">
        <v>11</v>
      </c>
    </row>
    <row r="18" spans="1:30" s="5" customFormat="1" ht="64.5" customHeight="1" x14ac:dyDescent="0.2">
      <c r="A18" s="99"/>
      <c r="B18" s="79" t="s">
        <v>54</v>
      </c>
      <c r="C18" s="56">
        <v>2020</v>
      </c>
      <c r="D18" s="56">
        <v>2027</v>
      </c>
      <c r="E18" s="79" t="s">
        <v>236</v>
      </c>
      <c r="F18" s="11" t="s">
        <v>13</v>
      </c>
      <c r="G18" s="32">
        <f>SUM(H18:O18)</f>
        <v>7543368.9800000004</v>
      </c>
      <c r="H18" s="33">
        <f>H19+H20</f>
        <v>1482660.59</v>
      </c>
      <c r="I18" s="33">
        <f t="shared" ref="I18:M18" si="0">I19+I20</f>
        <v>804893.4</v>
      </c>
      <c r="J18" s="33">
        <f t="shared" si="0"/>
        <v>143694.18</v>
      </c>
      <c r="K18" s="33">
        <f t="shared" si="0"/>
        <v>1601690.29</v>
      </c>
      <c r="L18" s="33">
        <f t="shared" si="0"/>
        <v>1372590.52</v>
      </c>
      <c r="M18" s="33">
        <f t="shared" si="0"/>
        <v>1237840</v>
      </c>
      <c r="N18" s="33">
        <f t="shared" ref="N18:O18" si="1">N19+N20</f>
        <v>450000</v>
      </c>
      <c r="O18" s="33">
        <f t="shared" si="1"/>
        <v>450000</v>
      </c>
      <c r="P18" s="56" t="s">
        <v>11</v>
      </c>
      <c r="Q18" s="56" t="s">
        <v>11</v>
      </c>
      <c r="R18" s="56" t="s">
        <v>11</v>
      </c>
      <c r="S18" s="56" t="s">
        <v>11</v>
      </c>
      <c r="T18" s="56" t="s">
        <v>11</v>
      </c>
      <c r="U18" s="56" t="s">
        <v>11</v>
      </c>
      <c r="V18" s="56" t="s">
        <v>11</v>
      </c>
      <c r="W18" s="56" t="s">
        <v>11</v>
      </c>
      <c r="X18" s="56" t="s">
        <v>11</v>
      </c>
      <c r="Y18" s="56" t="s">
        <v>11</v>
      </c>
      <c r="Z18" s="56" t="s">
        <v>11</v>
      </c>
    </row>
    <row r="19" spans="1:30" s="5" customFormat="1" ht="64.5" customHeight="1" x14ac:dyDescent="0.2">
      <c r="A19" s="100"/>
      <c r="B19" s="80"/>
      <c r="C19" s="57"/>
      <c r="D19" s="57"/>
      <c r="E19" s="80"/>
      <c r="F19" s="12" t="s">
        <v>18</v>
      </c>
      <c r="G19" s="32">
        <f t="shared" ref="G19:G35" si="2">SUM(H19:O19)</f>
        <v>4151232.48</v>
      </c>
      <c r="H19" s="33">
        <f>H25</f>
        <v>1482660.59</v>
      </c>
      <c r="I19" s="33">
        <f t="shared" ref="I19:K19" si="3">I25</f>
        <v>15329.42</v>
      </c>
      <c r="J19" s="33">
        <f t="shared" si="3"/>
        <v>136494.18</v>
      </c>
      <c r="K19" s="33">
        <f t="shared" si="3"/>
        <v>629522.56999999995</v>
      </c>
      <c r="L19" s="33">
        <f>L25</f>
        <v>1307590.52</v>
      </c>
      <c r="M19" s="33">
        <f>M25</f>
        <v>79635.199999999997</v>
      </c>
      <c r="N19" s="33">
        <f t="shared" ref="N19" si="4">N25</f>
        <v>250000</v>
      </c>
      <c r="O19" s="33">
        <f>O25</f>
        <v>250000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30" s="5" customFormat="1" ht="73.5" customHeight="1" x14ac:dyDescent="0.2">
      <c r="A20" s="101"/>
      <c r="B20" s="81"/>
      <c r="C20" s="58"/>
      <c r="D20" s="58"/>
      <c r="E20" s="81"/>
      <c r="F20" s="13" t="s">
        <v>19</v>
      </c>
      <c r="G20" s="32">
        <f t="shared" si="2"/>
        <v>3392136.5</v>
      </c>
      <c r="H20" s="33">
        <f>H26</f>
        <v>0</v>
      </c>
      <c r="I20" s="33">
        <f t="shared" ref="I20:M20" si="5">I26</f>
        <v>789563.98</v>
      </c>
      <c r="J20" s="33">
        <f t="shared" si="5"/>
        <v>7200</v>
      </c>
      <c r="K20" s="33">
        <f t="shared" si="5"/>
        <v>972167.72</v>
      </c>
      <c r="L20" s="33">
        <f t="shared" si="5"/>
        <v>65000</v>
      </c>
      <c r="M20" s="33">
        <f t="shared" si="5"/>
        <v>1158204.8</v>
      </c>
      <c r="N20" s="33">
        <f t="shared" ref="N20:O20" si="6">N26</f>
        <v>200000</v>
      </c>
      <c r="O20" s="33">
        <f t="shared" si="6"/>
        <v>200000</v>
      </c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30" s="5" customFormat="1" ht="41.25" hidden="1" customHeight="1" x14ac:dyDescent="0.2">
      <c r="A21" s="129"/>
      <c r="B21" s="79"/>
      <c r="C21" s="19"/>
      <c r="D21" s="19"/>
      <c r="E21" s="79"/>
      <c r="F21" s="11"/>
      <c r="G21" s="32">
        <f t="shared" si="2"/>
        <v>0</v>
      </c>
      <c r="H21" s="33"/>
      <c r="I21" s="33"/>
      <c r="J21" s="33"/>
      <c r="K21" s="33"/>
      <c r="L21" s="33"/>
      <c r="M21" s="33"/>
      <c r="N21" s="33"/>
      <c r="O21" s="33"/>
      <c r="P21" s="79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30" s="5" customFormat="1" ht="64.5" hidden="1" customHeight="1" x14ac:dyDescent="0.2">
      <c r="A22" s="130"/>
      <c r="B22" s="80"/>
      <c r="C22" s="19"/>
      <c r="D22" s="19"/>
      <c r="E22" s="80"/>
      <c r="F22" s="12"/>
      <c r="G22" s="32">
        <f t="shared" si="2"/>
        <v>0</v>
      </c>
      <c r="H22" s="33"/>
      <c r="I22" s="33"/>
      <c r="J22" s="33"/>
      <c r="K22" s="33"/>
      <c r="L22" s="33"/>
      <c r="M22" s="33"/>
      <c r="N22" s="33"/>
      <c r="O22" s="33"/>
      <c r="P22" s="80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30" s="5" customFormat="1" ht="48.75" hidden="1" customHeight="1" x14ac:dyDescent="0.2">
      <c r="A23" s="131"/>
      <c r="B23" s="81"/>
      <c r="C23" s="19"/>
      <c r="D23" s="19"/>
      <c r="E23" s="81"/>
      <c r="F23" s="13"/>
      <c r="G23" s="32">
        <f t="shared" si="2"/>
        <v>0</v>
      </c>
      <c r="H23" s="33"/>
      <c r="I23" s="33"/>
      <c r="J23" s="33"/>
      <c r="K23" s="33"/>
      <c r="L23" s="33"/>
      <c r="M23" s="33"/>
      <c r="N23" s="33"/>
      <c r="O23" s="33"/>
      <c r="P23" s="81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30" s="5" customFormat="1" ht="59.25" customHeight="1" x14ac:dyDescent="0.2">
      <c r="A24" s="99" t="s">
        <v>29</v>
      </c>
      <c r="B24" s="79" t="s">
        <v>65</v>
      </c>
      <c r="C24" s="56">
        <v>2020</v>
      </c>
      <c r="D24" s="56">
        <v>2027</v>
      </c>
      <c r="E24" s="79" t="s">
        <v>236</v>
      </c>
      <c r="F24" s="11" t="s">
        <v>13</v>
      </c>
      <c r="G24" s="32">
        <f t="shared" si="2"/>
        <v>7543368.9800000004</v>
      </c>
      <c r="H24" s="33">
        <f t="shared" ref="H24:M24" si="7">H25+H26</f>
        <v>1482660.59</v>
      </c>
      <c r="I24" s="33">
        <f t="shared" si="7"/>
        <v>804893.4</v>
      </c>
      <c r="J24" s="33">
        <f t="shared" si="7"/>
        <v>143694.18</v>
      </c>
      <c r="K24" s="33">
        <f t="shared" si="7"/>
        <v>1601690.29</v>
      </c>
      <c r="L24" s="33">
        <f t="shared" si="7"/>
        <v>1372590.52</v>
      </c>
      <c r="M24" s="33">
        <f t="shared" si="7"/>
        <v>1237840</v>
      </c>
      <c r="N24" s="33">
        <f t="shared" ref="N24:O24" si="8">N25+N26</f>
        <v>450000</v>
      </c>
      <c r="O24" s="33">
        <f t="shared" si="8"/>
        <v>450000</v>
      </c>
      <c r="P24" s="56" t="s">
        <v>11</v>
      </c>
      <c r="Q24" s="55" t="s">
        <v>11</v>
      </c>
      <c r="R24" s="55" t="s">
        <v>11</v>
      </c>
      <c r="S24" s="55" t="s">
        <v>11</v>
      </c>
      <c r="T24" s="55" t="s">
        <v>11</v>
      </c>
      <c r="U24" s="55" t="s">
        <v>11</v>
      </c>
      <c r="V24" s="55" t="s">
        <v>11</v>
      </c>
      <c r="W24" s="55" t="s">
        <v>11</v>
      </c>
      <c r="X24" s="55" t="s">
        <v>11</v>
      </c>
      <c r="Y24" s="55" t="s">
        <v>11</v>
      </c>
      <c r="Z24" s="55" t="s">
        <v>11</v>
      </c>
    </row>
    <row r="25" spans="1:30" s="5" customFormat="1" ht="57.75" customHeight="1" x14ac:dyDescent="0.2">
      <c r="A25" s="100"/>
      <c r="B25" s="80"/>
      <c r="C25" s="57"/>
      <c r="D25" s="57"/>
      <c r="E25" s="80"/>
      <c r="F25" s="12" t="s">
        <v>18</v>
      </c>
      <c r="G25" s="32">
        <f t="shared" si="2"/>
        <v>4151232.48</v>
      </c>
      <c r="H25" s="33">
        <f>H28+H31+H34+H37+H40</f>
        <v>1482660.59</v>
      </c>
      <c r="I25" s="33">
        <f t="shared" ref="I25:J26" si="9">I28+I31+I34+I37+I40</f>
        <v>15329.42</v>
      </c>
      <c r="J25" s="33">
        <f t="shared" si="9"/>
        <v>136494.18</v>
      </c>
      <c r="K25" s="33">
        <f>K28+K31+K34+K37+K40+K43</f>
        <v>629522.56999999995</v>
      </c>
      <c r="L25" s="33">
        <f>L28+L31+L34+L37+L40+L43+L46</f>
        <v>1307590.52</v>
      </c>
      <c r="M25" s="33">
        <f t="shared" ref="M25:O25" si="10">M28+M31+M34+M37+M40+M43+M46</f>
        <v>79635.199999999997</v>
      </c>
      <c r="N25" s="33">
        <f t="shared" si="10"/>
        <v>250000</v>
      </c>
      <c r="O25" s="33">
        <f t="shared" si="10"/>
        <v>250000</v>
      </c>
      <c r="P25" s="57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30" s="5" customFormat="1" ht="51" customHeight="1" x14ac:dyDescent="0.2">
      <c r="A26" s="101"/>
      <c r="B26" s="81"/>
      <c r="C26" s="58"/>
      <c r="D26" s="58"/>
      <c r="E26" s="81"/>
      <c r="F26" s="13" t="s">
        <v>19</v>
      </c>
      <c r="G26" s="32">
        <f t="shared" si="2"/>
        <v>3392136.5</v>
      </c>
      <c r="H26" s="33">
        <f>H29+H32+H35+H38+H41</f>
        <v>0</v>
      </c>
      <c r="I26" s="33">
        <f t="shared" si="9"/>
        <v>789563.98</v>
      </c>
      <c r="J26" s="33">
        <f t="shared" si="9"/>
        <v>7200</v>
      </c>
      <c r="K26" s="33">
        <f>K29+K32+K35+K38+K41+K44</f>
        <v>972167.72</v>
      </c>
      <c r="L26" s="33">
        <f>L29+L32+L35+L38+L41+L44+L47</f>
        <v>65000</v>
      </c>
      <c r="M26" s="33">
        <f t="shared" ref="M26:O26" si="11">M29+M32+M35+M38+M41+M44+M47+M50</f>
        <v>1158204.8</v>
      </c>
      <c r="N26" s="33">
        <f t="shared" si="11"/>
        <v>200000</v>
      </c>
      <c r="O26" s="33">
        <f t="shared" si="11"/>
        <v>200000</v>
      </c>
      <c r="P26" s="58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30" s="5" customFormat="1" ht="57" customHeight="1" x14ac:dyDescent="0.2">
      <c r="A27" s="99" t="s">
        <v>32</v>
      </c>
      <c r="B27" s="79" t="s">
        <v>15</v>
      </c>
      <c r="C27" s="56">
        <v>2025</v>
      </c>
      <c r="D27" s="56">
        <v>2027</v>
      </c>
      <c r="E27" s="79" t="s">
        <v>237</v>
      </c>
      <c r="F27" s="11" t="s">
        <v>13</v>
      </c>
      <c r="G27" s="32">
        <f t="shared" si="2"/>
        <v>350000</v>
      </c>
      <c r="H27" s="33">
        <f t="shared" ref="H27:M27" si="12">H28+H29</f>
        <v>0</v>
      </c>
      <c r="I27" s="33">
        <f t="shared" si="12"/>
        <v>0</v>
      </c>
      <c r="J27" s="33">
        <f t="shared" si="12"/>
        <v>0</v>
      </c>
      <c r="K27" s="33">
        <f t="shared" si="12"/>
        <v>0</v>
      </c>
      <c r="L27" s="33">
        <f t="shared" si="12"/>
        <v>0</v>
      </c>
      <c r="M27" s="33">
        <f t="shared" si="12"/>
        <v>50000</v>
      </c>
      <c r="N27" s="33">
        <f t="shared" ref="N27:O27" si="13">N28+N29</f>
        <v>150000</v>
      </c>
      <c r="O27" s="33">
        <f t="shared" si="13"/>
        <v>150000</v>
      </c>
      <c r="P27" s="79" t="s">
        <v>57</v>
      </c>
      <c r="Q27" s="56" t="s">
        <v>16</v>
      </c>
      <c r="R27" s="56">
        <v>0.7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0.7</v>
      </c>
      <c r="Y27" s="73">
        <v>0.7</v>
      </c>
      <c r="Z27" s="73">
        <v>0.7</v>
      </c>
    </row>
    <row r="28" spans="1:30" s="5" customFormat="1" ht="50.25" customHeight="1" x14ac:dyDescent="0.2">
      <c r="A28" s="100"/>
      <c r="B28" s="80"/>
      <c r="C28" s="57"/>
      <c r="D28" s="57"/>
      <c r="E28" s="80"/>
      <c r="F28" s="12" t="s">
        <v>18</v>
      </c>
      <c r="G28" s="32">
        <f t="shared" si="2"/>
        <v>350000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50000</v>
      </c>
      <c r="N28" s="33">
        <v>150000</v>
      </c>
      <c r="O28" s="33">
        <v>150000</v>
      </c>
      <c r="P28" s="80"/>
      <c r="Q28" s="57"/>
      <c r="R28" s="57"/>
      <c r="S28" s="74"/>
      <c r="T28" s="74"/>
      <c r="U28" s="74"/>
      <c r="V28" s="74"/>
      <c r="W28" s="74"/>
      <c r="X28" s="74"/>
      <c r="Y28" s="74"/>
      <c r="Z28" s="74"/>
    </row>
    <row r="29" spans="1:30" s="5" customFormat="1" ht="29.25" customHeight="1" x14ac:dyDescent="0.2">
      <c r="A29" s="101"/>
      <c r="B29" s="81"/>
      <c r="C29" s="58"/>
      <c r="D29" s="58"/>
      <c r="E29" s="81"/>
      <c r="F29" s="13" t="s">
        <v>19</v>
      </c>
      <c r="G29" s="32">
        <f t="shared" si="2"/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81"/>
      <c r="Q29" s="58"/>
      <c r="R29" s="58"/>
      <c r="S29" s="75"/>
      <c r="T29" s="75"/>
      <c r="U29" s="75"/>
      <c r="V29" s="75"/>
      <c r="W29" s="75"/>
      <c r="X29" s="75"/>
      <c r="Y29" s="75"/>
      <c r="Z29" s="75"/>
    </row>
    <row r="30" spans="1:30" s="5" customFormat="1" ht="54.75" customHeight="1" x14ac:dyDescent="0.2">
      <c r="A30" s="99" t="s">
        <v>33</v>
      </c>
      <c r="B30" s="79" t="s">
        <v>58</v>
      </c>
      <c r="C30" s="79" t="s">
        <v>224</v>
      </c>
      <c r="D30" s="79" t="s">
        <v>225</v>
      </c>
      <c r="E30" s="79" t="s">
        <v>237</v>
      </c>
      <c r="F30" s="11" t="s">
        <v>13</v>
      </c>
      <c r="G30" s="32">
        <f t="shared" si="2"/>
        <v>1698820.4</v>
      </c>
      <c r="H30" s="33">
        <f t="shared" ref="H30:M30" si="14">H31+H32</f>
        <v>0</v>
      </c>
      <c r="I30" s="33">
        <f t="shared" si="14"/>
        <v>510980.39999999997</v>
      </c>
      <c r="J30" s="33">
        <f t="shared" si="14"/>
        <v>0</v>
      </c>
      <c r="K30" s="33">
        <f t="shared" si="14"/>
        <v>0</v>
      </c>
      <c r="L30" s="33">
        <f t="shared" si="14"/>
        <v>0</v>
      </c>
      <c r="M30" s="33">
        <f t="shared" si="14"/>
        <v>987840</v>
      </c>
      <c r="N30" s="33">
        <f t="shared" ref="N30:O30" si="15">N31+N32</f>
        <v>100000</v>
      </c>
      <c r="O30" s="33">
        <f t="shared" si="15"/>
        <v>100000</v>
      </c>
      <c r="P30" s="79" t="s">
        <v>59</v>
      </c>
      <c r="Q30" s="56" t="s">
        <v>21</v>
      </c>
      <c r="R30" s="56">
        <v>4</v>
      </c>
      <c r="S30" s="56">
        <v>0</v>
      </c>
      <c r="T30" s="56">
        <v>1</v>
      </c>
      <c r="U30" s="56">
        <v>0</v>
      </c>
      <c r="V30" s="56">
        <v>0</v>
      </c>
      <c r="W30" s="56">
        <v>0</v>
      </c>
      <c r="X30" s="56">
        <v>1</v>
      </c>
      <c r="Y30" s="56">
        <v>1</v>
      </c>
      <c r="Z30" s="56">
        <v>1</v>
      </c>
      <c r="AA30" s="121">
        <v>1</v>
      </c>
      <c r="AB30" s="121">
        <v>1</v>
      </c>
      <c r="AC30" s="121">
        <v>1</v>
      </c>
      <c r="AD30" s="121">
        <v>1</v>
      </c>
    </row>
    <row r="31" spans="1:30" s="5" customFormat="1" ht="51" customHeight="1" x14ac:dyDescent="0.2">
      <c r="A31" s="100"/>
      <c r="B31" s="80"/>
      <c r="C31" s="80"/>
      <c r="D31" s="80"/>
      <c r="E31" s="80"/>
      <c r="F31" s="12" t="s">
        <v>18</v>
      </c>
      <c r="G31" s="32">
        <f t="shared" si="2"/>
        <v>244964.62</v>
      </c>
      <c r="H31" s="33">
        <v>0</v>
      </c>
      <c r="I31" s="33">
        <v>15329.42</v>
      </c>
      <c r="J31" s="33">
        <v>0</v>
      </c>
      <c r="K31" s="33">
        <v>0</v>
      </c>
      <c r="L31" s="33">
        <v>0</v>
      </c>
      <c r="M31" s="33">
        <v>29635.200000000001</v>
      </c>
      <c r="N31" s="33">
        <v>100000</v>
      </c>
      <c r="O31" s="33">
        <v>100000</v>
      </c>
      <c r="P31" s="80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122"/>
      <c r="AB31" s="122"/>
      <c r="AC31" s="122"/>
      <c r="AD31" s="122"/>
    </row>
    <row r="32" spans="1:30" s="5" customFormat="1" ht="69" customHeight="1" x14ac:dyDescent="0.2">
      <c r="A32" s="101"/>
      <c r="B32" s="81"/>
      <c r="C32" s="81"/>
      <c r="D32" s="81"/>
      <c r="E32" s="81"/>
      <c r="F32" s="13" t="s">
        <v>19</v>
      </c>
      <c r="G32" s="32">
        <f t="shared" si="2"/>
        <v>1453855.78</v>
      </c>
      <c r="H32" s="33">
        <v>0</v>
      </c>
      <c r="I32" s="33">
        <v>495650.98</v>
      </c>
      <c r="J32" s="33">
        <v>0</v>
      </c>
      <c r="K32" s="33">
        <v>0</v>
      </c>
      <c r="L32" s="33">
        <v>0</v>
      </c>
      <c r="M32" s="33">
        <v>958204.8</v>
      </c>
      <c r="N32" s="33">
        <v>0</v>
      </c>
      <c r="O32" s="33">
        <v>0</v>
      </c>
      <c r="P32" s="81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123"/>
      <c r="AB32" s="123"/>
      <c r="AC32" s="123"/>
      <c r="AD32" s="123"/>
    </row>
    <row r="33" spans="1:26" s="5" customFormat="1" ht="57" customHeight="1" x14ac:dyDescent="0.2">
      <c r="A33" s="99" t="s">
        <v>34</v>
      </c>
      <c r="B33" s="79" t="s">
        <v>111</v>
      </c>
      <c r="C33" s="56">
        <v>2020</v>
      </c>
      <c r="D33" s="56">
        <v>2024</v>
      </c>
      <c r="E33" s="79" t="s">
        <v>237</v>
      </c>
      <c r="F33" s="11" t="s">
        <v>13</v>
      </c>
      <c r="G33" s="32">
        <f t="shared" si="2"/>
        <v>4843014.7</v>
      </c>
      <c r="H33" s="33">
        <f t="shared" ref="H33:M33" si="16">H34+H35</f>
        <v>1482660.59</v>
      </c>
      <c r="I33" s="33">
        <f t="shared" si="16"/>
        <v>293913</v>
      </c>
      <c r="J33" s="33">
        <f t="shared" si="16"/>
        <v>143694.18</v>
      </c>
      <c r="K33" s="33">
        <f t="shared" si="16"/>
        <v>1601690.29</v>
      </c>
      <c r="L33" s="33">
        <f t="shared" si="16"/>
        <v>1321056.6399999999</v>
      </c>
      <c r="M33" s="33">
        <f t="shared" si="16"/>
        <v>0</v>
      </c>
      <c r="N33" s="33">
        <f t="shared" ref="N33:O33" si="17">N34+N35</f>
        <v>0</v>
      </c>
      <c r="O33" s="33">
        <f t="shared" si="17"/>
        <v>0</v>
      </c>
      <c r="P33" s="79" t="s">
        <v>60</v>
      </c>
      <c r="Q33" s="56" t="s">
        <v>112</v>
      </c>
      <c r="R33" s="56">
        <f>SUM(S33:Z35)</f>
        <v>146</v>
      </c>
      <c r="S33" s="56">
        <v>14</v>
      </c>
      <c r="T33" s="56">
        <v>40</v>
      </c>
      <c r="U33" s="56">
        <v>11</v>
      </c>
      <c r="V33" s="56">
        <v>10</v>
      </c>
      <c r="W33" s="56">
        <v>71</v>
      </c>
      <c r="X33" s="56">
        <v>0</v>
      </c>
      <c r="Y33" s="56">
        <v>0</v>
      </c>
      <c r="Z33" s="56">
        <v>0</v>
      </c>
    </row>
    <row r="34" spans="1:26" s="5" customFormat="1" ht="51" customHeight="1" x14ac:dyDescent="0.2">
      <c r="A34" s="100"/>
      <c r="B34" s="80"/>
      <c r="C34" s="57"/>
      <c r="D34" s="57"/>
      <c r="E34" s="80"/>
      <c r="F34" s="12" t="s">
        <v>18</v>
      </c>
      <c r="G34" s="32">
        <f t="shared" si="2"/>
        <v>3504733.9799999995</v>
      </c>
      <c r="H34" s="33">
        <v>1482660.59</v>
      </c>
      <c r="I34" s="33">
        <v>0</v>
      </c>
      <c r="J34" s="33">
        <v>136494.18</v>
      </c>
      <c r="K34" s="33">
        <v>629522.56999999995</v>
      </c>
      <c r="L34" s="33">
        <v>1256056.6399999999</v>
      </c>
      <c r="M34" s="33">
        <v>0</v>
      </c>
      <c r="N34" s="33">
        <v>0</v>
      </c>
      <c r="O34" s="33">
        <v>0</v>
      </c>
      <c r="P34" s="80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s="5" customFormat="1" ht="45" customHeight="1" x14ac:dyDescent="0.2">
      <c r="A35" s="101"/>
      <c r="B35" s="81"/>
      <c r="C35" s="58"/>
      <c r="D35" s="58"/>
      <c r="E35" s="81"/>
      <c r="F35" s="13" t="s">
        <v>19</v>
      </c>
      <c r="G35" s="32">
        <f t="shared" si="2"/>
        <v>1338280.72</v>
      </c>
      <c r="H35" s="33">
        <v>0</v>
      </c>
      <c r="I35" s="33">
        <v>293913</v>
      </c>
      <c r="J35" s="33">
        <v>7200</v>
      </c>
      <c r="K35" s="33">
        <v>972167.72</v>
      </c>
      <c r="L35" s="33">
        <v>65000</v>
      </c>
      <c r="M35" s="33">
        <v>0</v>
      </c>
      <c r="N35" s="33">
        <v>0</v>
      </c>
      <c r="O35" s="33">
        <v>0</v>
      </c>
      <c r="P35" s="81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s="5" customFormat="1" ht="34.5" customHeight="1" x14ac:dyDescent="0.2">
      <c r="A36" s="120" t="s">
        <v>35</v>
      </c>
      <c r="B36" s="89" t="s">
        <v>61</v>
      </c>
      <c r="C36" s="55" t="s">
        <v>168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s="5" customFormat="1" ht="64.5" customHeight="1" x14ac:dyDescent="0.2">
      <c r="A37" s="120"/>
      <c r="B37" s="89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s="5" customFormat="1" ht="6" hidden="1" customHeight="1" x14ac:dyDescent="0.2">
      <c r="A38" s="120"/>
      <c r="B38" s="89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s="5" customFormat="1" ht="65.25" hidden="1" customHeight="1" x14ac:dyDescent="0.2">
      <c r="A39" s="120" t="s">
        <v>34</v>
      </c>
      <c r="B39" s="132" t="s">
        <v>148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s="5" customFormat="1" ht="71.25" hidden="1" customHeight="1" x14ac:dyDescent="0.2">
      <c r="A40" s="120"/>
      <c r="B40" s="132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s="5" customFormat="1" ht="105" hidden="1" customHeight="1" x14ac:dyDescent="0.2">
      <c r="A41" s="120"/>
      <c r="B41" s="132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s="5" customFormat="1" ht="48.75" customHeight="1" x14ac:dyDescent="0.2">
      <c r="A42" s="99" t="s">
        <v>202</v>
      </c>
      <c r="B42" s="79" t="s">
        <v>203</v>
      </c>
      <c r="C42" s="56">
        <v>2024</v>
      </c>
      <c r="D42" s="56">
        <v>2024</v>
      </c>
      <c r="E42" s="79" t="s">
        <v>55</v>
      </c>
      <c r="F42" s="11" t="s">
        <v>13</v>
      </c>
      <c r="G42" s="32">
        <f t="shared" ref="G42:G44" si="18">SUM(H42:O42)</f>
        <v>49123.01</v>
      </c>
      <c r="H42" s="33">
        <f t="shared" ref="H42:O42" si="19">H43+H44</f>
        <v>0</v>
      </c>
      <c r="I42" s="33">
        <f t="shared" si="19"/>
        <v>0</v>
      </c>
      <c r="J42" s="33">
        <f t="shared" si="19"/>
        <v>0</v>
      </c>
      <c r="K42" s="33">
        <f t="shared" si="19"/>
        <v>0</v>
      </c>
      <c r="L42" s="33">
        <f t="shared" si="19"/>
        <v>49123.01</v>
      </c>
      <c r="M42" s="33">
        <f t="shared" si="19"/>
        <v>0</v>
      </c>
      <c r="N42" s="33">
        <f t="shared" ref="N42" si="20">N43+N44</f>
        <v>0</v>
      </c>
      <c r="O42" s="33">
        <f t="shared" si="19"/>
        <v>0</v>
      </c>
      <c r="P42" s="79" t="s">
        <v>60</v>
      </c>
      <c r="Q42" s="56" t="s">
        <v>112</v>
      </c>
      <c r="R42" s="56">
        <f>SUM(S42:Y44)</f>
        <v>70</v>
      </c>
      <c r="S42" s="56">
        <v>0</v>
      </c>
      <c r="T42" s="56">
        <v>0</v>
      </c>
      <c r="U42" s="56">
        <v>0</v>
      </c>
      <c r="V42" s="56">
        <v>0</v>
      </c>
      <c r="W42" s="56">
        <v>70</v>
      </c>
      <c r="X42" s="56">
        <v>0</v>
      </c>
      <c r="Y42" s="56">
        <v>0</v>
      </c>
      <c r="Z42" s="56">
        <v>0</v>
      </c>
    </row>
    <row r="43" spans="1:26" s="5" customFormat="1" ht="50.45" customHeight="1" x14ac:dyDescent="0.2">
      <c r="A43" s="100"/>
      <c r="B43" s="80"/>
      <c r="C43" s="57"/>
      <c r="D43" s="57"/>
      <c r="E43" s="80"/>
      <c r="F43" s="12" t="s">
        <v>18</v>
      </c>
      <c r="G43" s="32">
        <f t="shared" si="18"/>
        <v>49123.01</v>
      </c>
      <c r="H43" s="33">
        <v>0</v>
      </c>
      <c r="I43" s="33">
        <v>0</v>
      </c>
      <c r="J43" s="33">
        <v>0</v>
      </c>
      <c r="K43" s="33">
        <v>0</v>
      </c>
      <c r="L43" s="33">
        <v>49123.01</v>
      </c>
      <c r="M43" s="33">
        <v>0</v>
      </c>
      <c r="N43" s="33">
        <v>0</v>
      </c>
      <c r="O43" s="33">
        <v>0</v>
      </c>
      <c r="P43" s="80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s="5" customFormat="1" ht="51.6" customHeight="1" x14ac:dyDescent="0.2">
      <c r="A44" s="101"/>
      <c r="B44" s="81"/>
      <c r="C44" s="58"/>
      <c r="D44" s="58"/>
      <c r="E44" s="81"/>
      <c r="F44" s="13" t="s">
        <v>19</v>
      </c>
      <c r="G44" s="32">
        <f t="shared" si="18"/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81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s="5" customFormat="1" ht="38.450000000000003" customHeight="1" x14ac:dyDescent="0.2">
      <c r="A45" s="99" t="s">
        <v>214</v>
      </c>
      <c r="B45" s="140" t="s">
        <v>215</v>
      </c>
      <c r="C45" s="56">
        <v>2024</v>
      </c>
      <c r="D45" s="56">
        <v>2024</v>
      </c>
      <c r="E45" s="79" t="s">
        <v>55</v>
      </c>
      <c r="F45" s="11" t="s">
        <v>13</v>
      </c>
      <c r="G45" s="32">
        <f t="shared" ref="G45:G47" si="21">SUM(H45:O45)</f>
        <v>2410.87</v>
      </c>
      <c r="H45" s="33">
        <f t="shared" ref="H45:O45" si="22">H46+H47</f>
        <v>0</v>
      </c>
      <c r="I45" s="33">
        <f t="shared" si="22"/>
        <v>0</v>
      </c>
      <c r="J45" s="33">
        <f t="shared" si="22"/>
        <v>0</v>
      </c>
      <c r="K45" s="33">
        <f t="shared" si="22"/>
        <v>0</v>
      </c>
      <c r="L45" s="33">
        <f t="shared" si="22"/>
        <v>2410.87</v>
      </c>
      <c r="M45" s="33">
        <f t="shared" si="22"/>
        <v>0</v>
      </c>
      <c r="N45" s="33">
        <f t="shared" ref="N45" si="23">N46+N47</f>
        <v>0</v>
      </c>
      <c r="O45" s="33">
        <f t="shared" si="22"/>
        <v>0</v>
      </c>
      <c r="P45" s="79" t="s">
        <v>60</v>
      </c>
      <c r="Q45" s="56" t="s">
        <v>112</v>
      </c>
      <c r="R45" s="56">
        <f>SUM(S45:Y47)</f>
        <v>2</v>
      </c>
      <c r="S45" s="56">
        <v>0</v>
      </c>
      <c r="T45" s="56">
        <v>0</v>
      </c>
      <c r="U45" s="56">
        <v>0</v>
      </c>
      <c r="V45" s="56">
        <v>0</v>
      </c>
      <c r="W45" s="56">
        <v>2</v>
      </c>
      <c r="X45" s="56">
        <v>0</v>
      </c>
      <c r="Y45" s="56">
        <v>0</v>
      </c>
      <c r="Z45" s="56">
        <v>0</v>
      </c>
    </row>
    <row r="46" spans="1:26" s="5" customFormat="1" ht="41.45" customHeight="1" x14ac:dyDescent="0.2">
      <c r="A46" s="100"/>
      <c r="B46" s="141"/>
      <c r="C46" s="57"/>
      <c r="D46" s="57"/>
      <c r="E46" s="80"/>
      <c r="F46" s="12" t="s">
        <v>18</v>
      </c>
      <c r="G46" s="32">
        <f t="shared" si="21"/>
        <v>2410.87</v>
      </c>
      <c r="H46" s="33">
        <v>0</v>
      </c>
      <c r="I46" s="33">
        <v>0</v>
      </c>
      <c r="J46" s="33">
        <v>0</v>
      </c>
      <c r="K46" s="33">
        <v>0</v>
      </c>
      <c r="L46" s="33">
        <v>2410.87</v>
      </c>
      <c r="M46" s="33">
        <v>0</v>
      </c>
      <c r="N46" s="33">
        <v>0</v>
      </c>
      <c r="O46" s="33">
        <v>0</v>
      </c>
      <c r="P46" s="80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s="5" customFormat="1" ht="50.45" customHeight="1" x14ac:dyDescent="0.2">
      <c r="A47" s="101"/>
      <c r="B47" s="142"/>
      <c r="C47" s="58"/>
      <c r="D47" s="58"/>
      <c r="E47" s="81"/>
      <c r="F47" s="13" t="s">
        <v>19</v>
      </c>
      <c r="G47" s="32">
        <f t="shared" si="21"/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81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s="5" customFormat="1" ht="44.45" customHeight="1" x14ac:dyDescent="0.2">
      <c r="A48" s="99" t="s">
        <v>226</v>
      </c>
      <c r="B48" s="140" t="s">
        <v>227</v>
      </c>
      <c r="C48" s="56">
        <v>2027</v>
      </c>
      <c r="D48" s="56">
        <v>2027</v>
      </c>
      <c r="E48" s="79" t="s">
        <v>234</v>
      </c>
      <c r="F48" s="11" t="s">
        <v>13</v>
      </c>
      <c r="G48" s="32">
        <f t="shared" ref="G48:G50" si="24">SUM(H48:O48)</f>
        <v>600000</v>
      </c>
      <c r="H48" s="33">
        <f t="shared" ref="H48:O48" si="25">H49+H50</f>
        <v>0</v>
      </c>
      <c r="I48" s="33">
        <f t="shared" si="25"/>
        <v>0</v>
      </c>
      <c r="J48" s="33">
        <f t="shared" si="25"/>
        <v>0</v>
      </c>
      <c r="K48" s="33">
        <f t="shared" si="25"/>
        <v>0</v>
      </c>
      <c r="L48" s="33">
        <f t="shared" si="25"/>
        <v>0</v>
      </c>
      <c r="M48" s="33">
        <f t="shared" si="25"/>
        <v>200000</v>
      </c>
      <c r="N48" s="33">
        <f t="shared" si="25"/>
        <v>200000</v>
      </c>
      <c r="O48" s="33">
        <f t="shared" si="25"/>
        <v>200000</v>
      </c>
      <c r="P48" s="79" t="s">
        <v>235</v>
      </c>
      <c r="Q48" s="56" t="s">
        <v>112</v>
      </c>
      <c r="R48" s="56">
        <v>1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1</v>
      </c>
    </row>
    <row r="49" spans="1:26" s="5" customFormat="1" ht="40.15" customHeight="1" x14ac:dyDescent="0.2">
      <c r="A49" s="100"/>
      <c r="B49" s="141"/>
      <c r="C49" s="57"/>
      <c r="D49" s="57"/>
      <c r="E49" s="80"/>
      <c r="F49" s="12" t="s">
        <v>18</v>
      </c>
      <c r="G49" s="32">
        <f t="shared" si="24"/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80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s="5" customFormat="1" ht="49.9" customHeight="1" x14ac:dyDescent="0.2">
      <c r="A50" s="101"/>
      <c r="B50" s="142"/>
      <c r="C50" s="58"/>
      <c r="D50" s="58"/>
      <c r="E50" s="81"/>
      <c r="F50" s="13" t="s">
        <v>19</v>
      </c>
      <c r="G50" s="32">
        <f t="shared" si="24"/>
        <v>600000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200000</v>
      </c>
      <c r="N50" s="33">
        <v>200000</v>
      </c>
      <c r="O50" s="33">
        <v>200000</v>
      </c>
      <c r="P50" s="81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s="5" customFormat="1" ht="62.25" customHeight="1" x14ac:dyDescent="0.2">
      <c r="A51" s="99"/>
      <c r="B51" s="79" t="s">
        <v>121</v>
      </c>
      <c r="C51" s="56">
        <v>2020</v>
      </c>
      <c r="D51" s="56">
        <v>2024</v>
      </c>
      <c r="E51" s="79" t="s">
        <v>55</v>
      </c>
      <c r="F51" s="11" t="s">
        <v>13</v>
      </c>
      <c r="G51" s="32">
        <f t="shared" ref="G51:G117" si="26">SUM(H51:O51)</f>
        <v>236806517.64000005</v>
      </c>
      <c r="H51" s="33">
        <f>H52+H53</f>
        <v>12756473.6</v>
      </c>
      <c r="I51" s="33">
        <f t="shared" ref="I51:M51" si="27">I52+I53</f>
        <v>10310203.58</v>
      </c>
      <c r="J51" s="33">
        <f t="shared" si="27"/>
        <v>55803849.560000002</v>
      </c>
      <c r="K51" s="33">
        <f t="shared" si="27"/>
        <v>16827495.880000003</v>
      </c>
      <c r="L51" s="33">
        <f t="shared" si="27"/>
        <v>141108495.02000004</v>
      </c>
      <c r="M51" s="33">
        <f t="shared" si="27"/>
        <v>0</v>
      </c>
      <c r="N51" s="33">
        <f t="shared" ref="N51:O51" si="28">N52+N53</f>
        <v>0</v>
      </c>
      <c r="O51" s="33">
        <f t="shared" si="28"/>
        <v>0</v>
      </c>
      <c r="P51" s="56" t="s">
        <v>11</v>
      </c>
      <c r="Q51" s="56" t="s">
        <v>11</v>
      </c>
      <c r="R51" s="56" t="s">
        <v>11</v>
      </c>
      <c r="S51" s="56" t="s">
        <v>11</v>
      </c>
      <c r="T51" s="56" t="s">
        <v>11</v>
      </c>
      <c r="U51" s="56" t="s">
        <v>11</v>
      </c>
      <c r="V51" s="56" t="s">
        <v>11</v>
      </c>
      <c r="W51" s="56" t="s">
        <v>11</v>
      </c>
      <c r="X51" s="56" t="s">
        <v>11</v>
      </c>
      <c r="Y51" s="56" t="s">
        <v>11</v>
      </c>
      <c r="Z51" s="56" t="s">
        <v>11</v>
      </c>
    </row>
    <row r="52" spans="1:26" s="5" customFormat="1" ht="52.15" customHeight="1" x14ac:dyDescent="0.2">
      <c r="A52" s="100"/>
      <c r="B52" s="80"/>
      <c r="C52" s="57"/>
      <c r="D52" s="57"/>
      <c r="E52" s="80"/>
      <c r="F52" s="12" t="s">
        <v>18</v>
      </c>
      <c r="G52" s="32">
        <f t="shared" si="26"/>
        <v>1380862.53</v>
      </c>
      <c r="H52" s="33">
        <f>H55</f>
        <v>5102.59</v>
      </c>
      <c r="I52" s="33">
        <f t="shared" ref="I52:M53" si="29">I55</f>
        <v>363022.99</v>
      </c>
      <c r="J52" s="33">
        <f t="shared" si="29"/>
        <v>754681.19</v>
      </c>
      <c r="K52" s="33">
        <f t="shared" si="29"/>
        <v>72244.929999999993</v>
      </c>
      <c r="L52" s="33">
        <f t="shared" si="29"/>
        <v>185810.83</v>
      </c>
      <c r="M52" s="33">
        <f t="shared" si="29"/>
        <v>0</v>
      </c>
      <c r="N52" s="33">
        <f t="shared" ref="N52:O52" si="30">N55</f>
        <v>0</v>
      </c>
      <c r="O52" s="33">
        <f t="shared" si="30"/>
        <v>0</v>
      </c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 s="5" customFormat="1" ht="65.25" customHeight="1" x14ac:dyDescent="0.2">
      <c r="A53" s="101"/>
      <c r="B53" s="81"/>
      <c r="C53" s="58"/>
      <c r="D53" s="58"/>
      <c r="E53" s="81"/>
      <c r="F53" s="13" t="s">
        <v>19</v>
      </c>
      <c r="G53" s="32">
        <f t="shared" si="26"/>
        <v>235425655.11000001</v>
      </c>
      <c r="H53" s="33">
        <f>H56</f>
        <v>12751371.01</v>
      </c>
      <c r="I53" s="33">
        <f t="shared" si="29"/>
        <v>9947180.5899999999</v>
      </c>
      <c r="J53" s="33">
        <f t="shared" si="29"/>
        <v>55049168.370000005</v>
      </c>
      <c r="K53" s="33">
        <f t="shared" si="29"/>
        <v>16755250.950000001</v>
      </c>
      <c r="L53" s="33">
        <f t="shared" si="29"/>
        <v>140922684.19000003</v>
      </c>
      <c r="M53" s="33">
        <f t="shared" si="29"/>
        <v>0</v>
      </c>
      <c r="N53" s="33">
        <f t="shared" ref="N53:O53" si="31">N56</f>
        <v>0</v>
      </c>
      <c r="O53" s="33">
        <f t="shared" si="31"/>
        <v>0</v>
      </c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s="5" customFormat="1" ht="64.5" customHeight="1" x14ac:dyDescent="0.2">
      <c r="A54" s="99" t="s">
        <v>118</v>
      </c>
      <c r="B54" s="79" t="s">
        <v>208</v>
      </c>
      <c r="C54" s="56">
        <v>2020</v>
      </c>
      <c r="D54" s="56">
        <v>2024</v>
      </c>
      <c r="E54" s="79" t="s">
        <v>55</v>
      </c>
      <c r="F54" s="11" t="s">
        <v>13</v>
      </c>
      <c r="G54" s="32">
        <f t="shared" si="26"/>
        <v>236806517.64000005</v>
      </c>
      <c r="H54" s="33">
        <f>H57</f>
        <v>12756473.6</v>
      </c>
      <c r="I54" s="33">
        <f>I55+I56</f>
        <v>10310203.58</v>
      </c>
      <c r="J54" s="33">
        <f t="shared" ref="J54:M54" si="32">J55+J56</f>
        <v>55803849.560000002</v>
      </c>
      <c r="K54" s="33">
        <f t="shared" si="32"/>
        <v>16827495.880000003</v>
      </c>
      <c r="L54" s="33">
        <f t="shared" si="32"/>
        <v>141108495.02000004</v>
      </c>
      <c r="M54" s="33">
        <f t="shared" si="32"/>
        <v>0</v>
      </c>
      <c r="N54" s="33">
        <f t="shared" ref="N54:O54" si="33">N55+N56</f>
        <v>0</v>
      </c>
      <c r="O54" s="33">
        <f t="shared" si="33"/>
        <v>0</v>
      </c>
      <c r="P54" s="56" t="s">
        <v>11</v>
      </c>
      <c r="Q54" s="55" t="s">
        <v>11</v>
      </c>
      <c r="R54" s="55" t="s">
        <v>11</v>
      </c>
      <c r="S54" s="55" t="s">
        <v>11</v>
      </c>
      <c r="T54" s="55" t="s">
        <v>11</v>
      </c>
      <c r="U54" s="55" t="s">
        <v>11</v>
      </c>
      <c r="V54" s="55" t="s">
        <v>11</v>
      </c>
      <c r="W54" s="55" t="s">
        <v>11</v>
      </c>
      <c r="X54" s="55" t="s">
        <v>11</v>
      </c>
      <c r="Y54" s="55" t="s">
        <v>11</v>
      </c>
      <c r="Z54" s="55" t="s">
        <v>11</v>
      </c>
    </row>
    <row r="55" spans="1:26" s="5" customFormat="1" ht="64.5" customHeight="1" x14ac:dyDescent="0.2">
      <c r="A55" s="100"/>
      <c r="B55" s="80"/>
      <c r="C55" s="57"/>
      <c r="D55" s="57"/>
      <c r="E55" s="80"/>
      <c r="F55" s="12" t="s">
        <v>18</v>
      </c>
      <c r="G55" s="32">
        <f t="shared" si="26"/>
        <v>1380862.53</v>
      </c>
      <c r="H55" s="33">
        <f>H58+H61</f>
        <v>5102.59</v>
      </c>
      <c r="I55" s="33">
        <f t="shared" ref="I55:K55" si="34">I58+I61</f>
        <v>363022.99</v>
      </c>
      <c r="J55" s="33">
        <f t="shared" si="34"/>
        <v>754681.19</v>
      </c>
      <c r="K55" s="33">
        <f t="shared" si="34"/>
        <v>72244.929999999993</v>
      </c>
      <c r="L55" s="33">
        <f>L58+L61+L64</f>
        <v>185810.83</v>
      </c>
      <c r="M55" s="33">
        <f t="shared" ref="M55:O55" si="35">M58+M61+M64</f>
        <v>0</v>
      </c>
      <c r="N55" s="33">
        <f t="shared" ref="N55" si="36">N58+N61+N64</f>
        <v>0</v>
      </c>
      <c r="O55" s="33">
        <f t="shared" si="35"/>
        <v>0</v>
      </c>
      <c r="P55" s="57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s="5" customFormat="1" ht="62.45" customHeight="1" x14ac:dyDescent="0.2">
      <c r="A56" s="101"/>
      <c r="B56" s="81"/>
      <c r="C56" s="58"/>
      <c r="D56" s="58"/>
      <c r="E56" s="81"/>
      <c r="F56" s="13" t="s">
        <v>19</v>
      </c>
      <c r="G56" s="32">
        <f t="shared" si="26"/>
        <v>235425655.11000001</v>
      </c>
      <c r="H56" s="33">
        <f>H59+H62</f>
        <v>12751371.01</v>
      </c>
      <c r="I56" s="33">
        <f t="shared" ref="I56:J56" si="37">I59+I62</f>
        <v>9947180.5899999999</v>
      </c>
      <c r="J56" s="33">
        <f t="shared" si="37"/>
        <v>55049168.370000005</v>
      </c>
      <c r="K56" s="33">
        <f>K59+K62</f>
        <v>16755250.950000001</v>
      </c>
      <c r="L56" s="33">
        <f>L59+L62+L65</f>
        <v>140922684.19000003</v>
      </c>
      <c r="M56" s="33">
        <f t="shared" ref="M56:O56" si="38">M59+M62+M65</f>
        <v>0</v>
      </c>
      <c r="N56" s="33">
        <f t="shared" ref="N56" si="39">N59+N62+N65</f>
        <v>0</v>
      </c>
      <c r="O56" s="33">
        <f t="shared" si="38"/>
        <v>0</v>
      </c>
      <c r="P56" s="58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s="5" customFormat="1" ht="60.6" customHeight="1" x14ac:dyDescent="0.2">
      <c r="A57" s="99" t="s">
        <v>119</v>
      </c>
      <c r="B57" s="79" t="s">
        <v>120</v>
      </c>
      <c r="C57" s="56">
        <v>2020</v>
      </c>
      <c r="D57" s="56">
        <v>2024</v>
      </c>
      <c r="E57" s="79" t="s">
        <v>55</v>
      </c>
      <c r="F57" s="11" t="s">
        <v>13</v>
      </c>
      <c r="G57" s="32">
        <f t="shared" si="26"/>
        <v>206345919.50999999</v>
      </c>
      <c r="H57" s="33">
        <f t="shared" ref="H57:M57" si="40">H58+H59</f>
        <v>12756473.6</v>
      </c>
      <c r="I57" s="33">
        <f t="shared" si="40"/>
        <v>1643572.03</v>
      </c>
      <c r="J57" s="33">
        <f t="shared" si="40"/>
        <v>39340217.590000004</v>
      </c>
      <c r="K57" s="33">
        <f t="shared" si="40"/>
        <v>15312563.540000001</v>
      </c>
      <c r="L57" s="33">
        <f t="shared" si="40"/>
        <v>137293092.75</v>
      </c>
      <c r="M57" s="33">
        <f t="shared" si="40"/>
        <v>0</v>
      </c>
      <c r="N57" s="33">
        <f t="shared" ref="N57:O57" si="41">N58+N59</f>
        <v>0</v>
      </c>
      <c r="O57" s="33">
        <f t="shared" si="41"/>
        <v>0</v>
      </c>
      <c r="P57" s="79" t="s">
        <v>60</v>
      </c>
      <c r="Q57" s="56" t="s">
        <v>112</v>
      </c>
      <c r="R57" s="56">
        <f>SUM(S57:Z59)</f>
        <v>146</v>
      </c>
      <c r="S57" s="56">
        <v>14</v>
      </c>
      <c r="T57" s="56">
        <v>40</v>
      </c>
      <c r="U57" s="56">
        <v>11</v>
      </c>
      <c r="V57" s="56">
        <v>10</v>
      </c>
      <c r="W57" s="56">
        <v>71</v>
      </c>
      <c r="X57" s="56">
        <v>0</v>
      </c>
      <c r="Y57" s="56">
        <v>0</v>
      </c>
      <c r="Z57" s="56">
        <v>0</v>
      </c>
    </row>
    <row r="58" spans="1:26" s="5" customFormat="1" ht="63.6" customHeight="1" x14ac:dyDescent="0.2">
      <c r="A58" s="100"/>
      <c r="B58" s="80"/>
      <c r="C58" s="57"/>
      <c r="D58" s="57"/>
      <c r="E58" s="80"/>
      <c r="F58" s="12" t="s">
        <v>18</v>
      </c>
      <c r="G58" s="32">
        <f t="shared" si="26"/>
        <v>73099.87</v>
      </c>
      <c r="H58" s="33">
        <v>5102.59</v>
      </c>
      <c r="I58" s="33">
        <v>12225.97</v>
      </c>
      <c r="J58" s="33">
        <v>16865.7</v>
      </c>
      <c r="K58" s="33">
        <v>5070.7299999999996</v>
      </c>
      <c r="L58" s="33">
        <v>33834.879999999997</v>
      </c>
      <c r="M58" s="33">
        <v>0</v>
      </c>
      <c r="N58" s="33">
        <v>0</v>
      </c>
      <c r="O58" s="33">
        <v>0</v>
      </c>
      <c r="P58" s="80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s="5" customFormat="1" ht="67.150000000000006" customHeight="1" x14ac:dyDescent="0.2">
      <c r="A59" s="101"/>
      <c r="B59" s="81"/>
      <c r="C59" s="58"/>
      <c r="D59" s="58"/>
      <c r="E59" s="81"/>
      <c r="F59" s="13" t="s">
        <v>19</v>
      </c>
      <c r="G59" s="32">
        <f t="shared" si="26"/>
        <v>206272819.63999999</v>
      </c>
      <c r="H59" s="33">
        <v>12751371.01</v>
      </c>
      <c r="I59" s="33">
        <v>1631346.06</v>
      </c>
      <c r="J59" s="33">
        <v>39323351.890000001</v>
      </c>
      <c r="K59" s="33">
        <v>15307492.810000001</v>
      </c>
      <c r="L59" s="33">
        <v>137259257.87</v>
      </c>
      <c r="M59" s="33">
        <v>0</v>
      </c>
      <c r="N59" s="33">
        <v>0</v>
      </c>
      <c r="O59" s="33">
        <v>0</v>
      </c>
      <c r="P59" s="81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s="5" customFormat="1" ht="57" customHeight="1" x14ac:dyDescent="0.2">
      <c r="A60" s="99" t="s">
        <v>145</v>
      </c>
      <c r="B60" s="79" t="s">
        <v>146</v>
      </c>
      <c r="C60" s="56">
        <v>2021</v>
      </c>
      <c r="D60" s="56">
        <v>2024</v>
      </c>
      <c r="E60" s="79" t="s">
        <v>55</v>
      </c>
      <c r="F60" s="11" t="s">
        <v>13</v>
      </c>
      <c r="G60" s="32">
        <f t="shared" si="26"/>
        <v>30043456.960000001</v>
      </c>
      <c r="H60" s="33">
        <f t="shared" ref="H60:M60" si="42">H61+H62</f>
        <v>0</v>
      </c>
      <c r="I60" s="33">
        <f t="shared" si="42"/>
        <v>8666631.5500000007</v>
      </c>
      <c r="J60" s="33">
        <f t="shared" si="42"/>
        <v>16463631.970000001</v>
      </c>
      <c r="K60" s="33">
        <f t="shared" si="42"/>
        <v>1514932.3399999999</v>
      </c>
      <c r="L60" s="33">
        <f t="shared" si="42"/>
        <v>3398261.0999999996</v>
      </c>
      <c r="M60" s="33">
        <f t="shared" si="42"/>
        <v>0</v>
      </c>
      <c r="N60" s="33">
        <f t="shared" ref="N60:O60" si="43">N61+N62</f>
        <v>0</v>
      </c>
      <c r="O60" s="33">
        <f t="shared" si="43"/>
        <v>0</v>
      </c>
      <c r="P60" s="79" t="s">
        <v>147</v>
      </c>
      <c r="Q60" s="56" t="s">
        <v>26</v>
      </c>
      <c r="R60" s="56">
        <f>29.48+5.19</f>
        <v>34.67</v>
      </c>
      <c r="S60" s="143">
        <v>0</v>
      </c>
      <c r="T60" s="66">
        <v>5.19</v>
      </c>
      <c r="U60" s="66">
        <v>31.2</v>
      </c>
      <c r="V60" s="66">
        <v>100</v>
      </c>
      <c r="W60" s="66">
        <v>100</v>
      </c>
      <c r="X60" s="66">
        <v>0</v>
      </c>
      <c r="Y60" s="66">
        <v>0</v>
      </c>
      <c r="Z60" s="66">
        <v>0</v>
      </c>
    </row>
    <row r="61" spans="1:26" s="5" customFormat="1" ht="57" customHeight="1" x14ac:dyDescent="0.2">
      <c r="A61" s="100"/>
      <c r="B61" s="80"/>
      <c r="C61" s="57"/>
      <c r="D61" s="57"/>
      <c r="E61" s="80"/>
      <c r="F61" s="12" t="s">
        <v>18</v>
      </c>
      <c r="G61" s="32">
        <f t="shared" si="26"/>
        <v>1291077.01</v>
      </c>
      <c r="H61" s="33">
        <v>0</v>
      </c>
      <c r="I61" s="33">
        <v>350797.02</v>
      </c>
      <c r="J61" s="33">
        <v>737815.49</v>
      </c>
      <c r="K61" s="33">
        <v>67174.2</v>
      </c>
      <c r="L61" s="33">
        <v>135290.29999999999</v>
      </c>
      <c r="M61" s="33">
        <v>0</v>
      </c>
      <c r="N61" s="33">
        <v>0</v>
      </c>
      <c r="O61" s="33">
        <v>0</v>
      </c>
      <c r="P61" s="80"/>
      <c r="Q61" s="57"/>
      <c r="R61" s="57"/>
      <c r="S61" s="144"/>
      <c r="T61" s="67"/>
      <c r="U61" s="67"/>
      <c r="V61" s="67"/>
      <c r="W61" s="67"/>
      <c r="X61" s="67"/>
      <c r="Y61" s="67"/>
      <c r="Z61" s="67"/>
    </row>
    <row r="62" spans="1:26" s="5" customFormat="1" ht="58.5" customHeight="1" x14ac:dyDescent="0.2">
      <c r="A62" s="101"/>
      <c r="B62" s="81"/>
      <c r="C62" s="58"/>
      <c r="D62" s="58"/>
      <c r="E62" s="81"/>
      <c r="F62" s="13" t="s">
        <v>19</v>
      </c>
      <c r="G62" s="32">
        <f t="shared" si="26"/>
        <v>28752379.950000003</v>
      </c>
      <c r="H62" s="33">
        <v>0</v>
      </c>
      <c r="I62" s="33">
        <v>8315834.5300000003</v>
      </c>
      <c r="J62" s="33">
        <v>15725816.48</v>
      </c>
      <c r="K62" s="33">
        <v>1447758.14</v>
      </c>
      <c r="L62" s="33">
        <v>3262970.8</v>
      </c>
      <c r="M62" s="33">
        <v>0</v>
      </c>
      <c r="N62" s="33">
        <v>0</v>
      </c>
      <c r="O62" s="33">
        <v>0</v>
      </c>
      <c r="P62" s="81"/>
      <c r="Q62" s="58"/>
      <c r="R62" s="58"/>
      <c r="S62" s="145"/>
      <c r="T62" s="68"/>
      <c r="U62" s="68"/>
      <c r="V62" s="68"/>
      <c r="W62" s="68"/>
      <c r="X62" s="68"/>
      <c r="Y62" s="68"/>
      <c r="Z62" s="68"/>
    </row>
    <row r="63" spans="1:26" s="5" customFormat="1" ht="51.75" customHeight="1" x14ac:dyDescent="0.2">
      <c r="A63" s="99" t="s">
        <v>219</v>
      </c>
      <c r="B63" s="140" t="s">
        <v>220</v>
      </c>
      <c r="C63" s="56">
        <v>2024</v>
      </c>
      <c r="D63" s="56">
        <v>2024</v>
      </c>
      <c r="E63" s="79" t="s">
        <v>55</v>
      </c>
      <c r="F63" s="11" t="s">
        <v>13</v>
      </c>
      <c r="G63" s="32">
        <f t="shared" si="26"/>
        <v>417141.17000000004</v>
      </c>
      <c r="H63" s="33">
        <f t="shared" ref="H63:O63" si="44">H64+H65</f>
        <v>0</v>
      </c>
      <c r="I63" s="33">
        <f t="shared" si="44"/>
        <v>0</v>
      </c>
      <c r="J63" s="33">
        <f t="shared" si="44"/>
        <v>0</v>
      </c>
      <c r="K63" s="33">
        <f t="shared" si="44"/>
        <v>0</v>
      </c>
      <c r="L63" s="33">
        <f t="shared" si="44"/>
        <v>417141.17000000004</v>
      </c>
      <c r="M63" s="33">
        <f t="shared" si="44"/>
        <v>0</v>
      </c>
      <c r="N63" s="33">
        <f t="shared" ref="N63" si="45">N64+N65</f>
        <v>0</v>
      </c>
      <c r="O63" s="33">
        <f t="shared" si="44"/>
        <v>0</v>
      </c>
      <c r="P63" s="79" t="s">
        <v>60</v>
      </c>
      <c r="Q63" s="56" t="s">
        <v>112</v>
      </c>
      <c r="R63" s="56">
        <f>SUM(S63:Y65)</f>
        <v>2</v>
      </c>
      <c r="S63" s="56">
        <v>0</v>
      </c>
      <c r="T63" s="56">
        <v>0</v>
      </c>
      <c r="U63" s="56">
        <v>0</v>
      </c>
      <c r="V63" s="56">
        <v>0</v>
      </c>
      <c r="W63" s="56">
        <v>2</v>
      </c>
      <c r="X63" s="56">
        <v>0</v>
      </c>
      <c r="Y63" s="56">
        <v>0</v>
      </c>
      <c r="Z63" s="56">
        <v>0</v>
      </c>
    </row>
    <row r="64" spans="1:26" s="5" customFormat="1" ht="49.15" customHeight="1" x14ac:dyDescent="0.2">
      <c r="A64" s="100"/>
      <c r="B64" s="141"/>
      <c r="C64" s="57"/>
      <c r="D64" s="57"/>
      <c r="E64" s="80"/>
      <c r="F64" s="12" t="s">
        <v>18</v>
      </c>
      <c r="G64" s="32">
        <f t="shared" si="26"/>
        <v>16685.650000000001</v>
      </c>
      <c r="H64" s="33">
        <v>0</v>
      </c>
      <c r="I64" s="33">
        <v>0</v>
      </c>
      <c r="J64" s="33">
        <v>0</v>
      </c>
      <c r="K64" s="33">
        <v>0</v>
      </c>
      <c r="L64" s="33">
        <v>16685.650000000001</v>
      </c>
      <c r="M64" s="33">
        <v>0</v>
      </c>
      <c r="N64" s="33">
        <v>0</v>
      </c>
      <c r="O64" s="33">
        <v>0</v>
      </c>
      <c r="P64" s="80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s="5" customFormat="1" ht="48.6" customHeight="1" x14ac:dyDescent="0.2">
      <c r="A65" s="101"/>
      <c r="B65" s="142"/>
      <c r="C65" s="58"/>
      <c r="D65" s="58"/>
      <c r="E65" s="81"/>
      <c r="F65" s="13" t="s">
        <v>19</v>
      </c>
      <c r="G65" s="32">
        <f t="shared" si="26"/>
        <v>400455.52</v>
      </c>
      <c r="H65" s="33">
        <v>0</v>
      </c>
      <c r="I65" s="33">
        <v>0</v>
      </c>
      <c r="J65" s="33">
        <v>0</v>
      </c>
      <c r="K65" s="33">
        <v>0</v>
      </c>
      <c r="L65" s="33">
        <v>400455.52</v>
      </c>
      <c r="M65" s="33">
        <v>0</v>
      </c>
      <c r="N65" s="33">
        <v>0</v>
      </c>
      <c r="O65" s="33">
        <v>0</v>
      </c>
      <c r="P65" s="81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s="27" customFormat="1" ht="57" customHeight="1" x14ac:dyDescent="0.2">
      <c r="A66" s="99"/>
      <c r="B66" s="79" t="s">
        <v>171</v>
      </c>
      <c r="C66" s="56">
        <v>2022</v>
      </c>
      <c r="D66" s="56">
        <v>2023</v>
      </c>
      <c r="E66" s="79" t="s">
        <v>156</v>
      </c>
      <c r="F66" s="11" t="s">
        <v>13</v>
      </c>
      <c r="G66" s="32">
        <f t="shared" si="26"/>
        <v>540000</v>
      </c>
      <c r="H66" s="33">
        <f>H67+H68</f>
        <v>0</v>
      </c>
      <c r="I66" s="33">
        <f t="shared" ref="I66:M66" si="46">I67+I68</f>
        <v>0</v>
      </c>
      <c r="J66" s="33">
        <f t="shared" si="46"/>
        <v>100000</v>
      </c>
      <c r="K66" s="33">
        <f t="shared" si="46"/>
        <v>440000</v>
      </c>
      <c r="L66" s="33">
        <f t="shared" si="46"/>
        <v>0</v>
      </c>
      <c r="M66" s="33">
        <f t="shared" si="46"/>
        <v>0</v>
      </c>
      <c r="N66" s="33">
        <f t="shared" ref="N66:O66" si="47">N67+N68</f>
        <v>0</v>
      </c>
      <c r="O66" s="33">
        <f t="shared" si="47"/>
        <v>0</v>
      </c>
      <c r="P66" s="56" t="s">
        <v>11</v>
      </c>
      <c r="Q66" s="56" t="s">
        <v>11</v>
      </c>
      <c r="R66" s="56" t="s">
        <v>11</v>
      </c>
      <c r="S66" s="56" t="s">
        <v>11</v>
      </c>
      <c r="T66" s="56" t="s">
        <v>11</v>
      </c>
      <c r="U66" s="56" t="s">
        <v>11</v>
      </c>
      <c r="V66" s="56" t="s">
        <v>11</v>
      </c>
      <c r="W66" s="56" t="s">
        <v>11</v>
      </c>
      <c r="X66" s="56" t="s">
        <v>11</v>
      </c>
      <c r="Y66" s="56" t="s">
        <v>11</v>
      </c>
      <c r="Z66" s="56" t="s">
        <v>11</v>
      </c>
    </row>
    <row r="67" spans="1:26" s="27" customFormat="1" ht="57" customHeight="1" x14ac:dyDescent="0.2">
      <c r="A67" s="100"/>
      <c r="B67" s="80"/>
      <c r="C67" s="57"/>
      <c r="D67" s="57"/>
      <c r="E67" s="80"/>
      <c r="F67" s="12" t="s">
        <v>18</v>
      </c>
      <c r="G67" s="32">
        <f t="shared" si="26"/>
        <v>540000</v>
      </c>
      <c r="H67" s="33">
        <f>H70</f>
        <v>0</v>
      </c>
      <c r="I67" s="33">
        <f t="shared" ref="I67:M67" si="48">I70</f>
        <v>0</v>
      </c>
      <c r="J67" s="33">
        <f t="shared" si="48"/>
        <v>100000</v>
      </c>
      <c r="K67" s="33">
        <f t="shared" si="48"/>
        <v>440000</v>
      </c>
      <c r="L67" s="33">
        <f t="shared" si="48"/>
        <v>0</v>
      </c>
      <c r="M67" s="33">
        <f t="shared" si="48"/>
        <v>0</v>
      </c>
      <c r="N67" s="33">
        <f t="shared" ref="N67:O67" si="49">N70</f>
        <v>0</v>
      </c>
      <c r="O67" s="33">
        <f t="shared" si="49"/>
        <v>0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s="27" customFormat="1" ht="57" customHeight="1" x14ac:dyDescent="0.2">
      <c r="A68" s="101"/>
      <c r="B68" s="81"/>
      <c r="C68" s="58"/>
      <c r="D68" s="58"/>
      <c r="E68" s="81"/>
      <c r="F68" s="13" t="s">
        <v>19</v>
      </c>
      <c r="G68" s="32">
        <f t="shared" si="26"/>
        <v>0</v>
      </c>
      <c r="H68" s="33">
        <f>H71</f>
        <v>0</v>
      </c>
      <c r="I68" s="33">
        <f t="shared" ref="I68:M68" si="50">I71</f>
        <v>0</v>
      </c>
      <c r="J68" s="33">
        <f t="shared" si="50"/>
        <v>0</v>
      </c>
      <c r="K68" s="33">
        <f t="shared" si="50"/>
        <v>0</v>
      </c>
      <c r="L68" s="33">
        <f t="shared" si="50"/>
        <v>0</v>
      </c>
      <c r="M68" s="33">
        <f t="shared" si="50"/>
        <v>0</v>
      </c>
      <c r="N68" s="33">
        <f t="shared" ref="N68:O68" si="51">N71</f>
        <v>0</v>
      </c>
      <c r="O68" s="33">
        <f t="shared" si="51"/>
        <v>0</v>
      </c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s="27" customFormat="1" ht="51.75" customHeight="1" x14ac:dyDescent="0.2">
      <c r="A69" s="99" t="s">
        <v>172</v>
      </c>
      <c r="B69" s="79" t="s">
        <v>174</v>
      </c>
      <c r="C69" s="56">
        <v>2022</v>
      </c>
      <c r="D69" s="56">
        <v>2023</v>
      </c>
      <c r="E69" s="79" t="s">
        <v>156</v>
      </c>
      <c r="F69" s="11" t="s">
        <v>13</v>
      </c>
      <c r="G69" s="32">
        <f t="shared" si="26"/>
        <v>540000</v>
      </c>
      <c r="H69" s="33">
        <f>H72</f>
        <v>0</v>
      </c>
      <c r="I69" s="33">
        <f>I70+I71</f>
        <v>0</v>
      </c>
      <c r="J69" s="33">
        <f t="shared" ref="J69:M69" si="52">J70+J71</f>
        <v>100000</v>
      </c>
      <c r="K69" s="33">
        <f t="shared" si="52"/>
        <v>440000</v>
      </c>
      <c r="L69" s="33">
        <f t="shared" si="52"/>
        <v>0</v>
      </c>
      <c r="M69" s="33">
        <f t="shared" si="52"/>
        <v>0</v>
      </c>
      <c r="N69" s="33">
        <f t="shared" ref="N69:O69" si="53">N70+N71</f>
        <v>0</v>
      </c>
      <c r="O69" s="33">
        <f t="shared" si="53"/>
        <v>0</v>
      </c>
      <c r="P69" s="56" t="s">
        <v>11</v>
      </c>
      <c r="Q69" s="55" t="s">
        <v>11</v>
      </c>
      <c r="R69" s="55" t="s">
        <v>11</v>
      </c>
      <c r="S69" s="55" t="s">
        <v>11</v>
      </c>
      <c r="T69" s="55" t="s">
        <v>11</v>
      </c>
      <c r="U69" s="55" t="s">
        <v>11</v>
      </c>
      <c r="V69" s="55" t="s">
        <v>11</v>
      </c>
      <c r="W69" s="55" t="s">
        <v>11</v>
      </c>
      <c r="X69" s="55" t="s">
        <v>11</v>
      </c>
      <c r="Y69" s="55" t="s">
        <v>11</v>
      </c>
      <c r="Z69" s="55" t="s">
        <v>11</v>
      </c>
    </row>
    <row r="70" spans="1:26" s="27" customFormat="1" ht="57.75" customHeight="1" x14ac:dyDescent="0.2">
      <c r="A70" s="100"/>
      <c r="B70" s="80"/>
      <c r="C70" s="57"/>
      <c r="D70" s="57"/>
      <c r="E70" s="80"/>
      <c r="F70" s="12" t="s">
        <v>18</v>
      </c>
      <c r="G70" s="32">
        <f t="shared" si="26"/>
        <v>540000</v>
      </c>
      <c r="H70" s="33">
        <f>H73</f>
        <v>0</v>
      </c>
      <c r="I70" s="33">
        <f t="shared" ref="I70:M71" si="54">I73</f>
        <v>0</v>
      </c>
      <c r="J70" s="33">
        <f t="shared" si="54"/>
        <v>100000</v>
      </c>
      <c r="K70" s="33">
        <f t="shared" si="54"/>
        <v>440000</v>
      </c>
      <c r="L70" s="33">
        <f t="shared" si="54"/>
        <v>0</v>
      </c>
      <c r="M70" s="33">
        <f t="shared" si="54"/>
        <v>0</v>
      </c>
      <c r="N70" s="33">
        <f t="shared" ref="N70:O70" si="55">N73</f>
        <v>0</v>
      </c>
      <c r="O70" s="33">
        <f t="shared" si="55"/>
        <v>0</v>
      </c>
      <c r="P70" s="57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s="27" customFormat="1" ht="31.5" customHeight="1" x14ac:dyDescent="0.2">
      <c r="A71" s="101"/>
      <c r="B71" s="81"/>
      <c r="C71" s="58"/>
      <c r="D71" s="58"/>
      <c r="E71" s="81"/>
      <c r="F71" s="13" t="s">
        <v>19</v>
      </c>
      <c r="G71" s="32">
        <f t="shared" si="26"/>
        <v>0</v>
      </c>
      <c r="H71" s="33">
        <f>H74</f>
        <v>0</v>
      </c>
      <c r="I71" s="33">
        <f t="shared" si="54"/>
        <v>0</v>
      </c>
      <c r="J71" s="33">
        <f t="shared" si="54"/>
        <v>0</v>
      </c>
      <c r="K71" s="33">
        <f t="shared" si="54"/>
        <v>0</v>
      </c>
      <c r="L71" s="33">
        <f t="shared" si="54"/>
        <v>0</v>
      </c>
      <c r="M71" s="33">
        <f t="shared" si="54"/>
        <v>0</v>
      </c>
      <c r="N71" s="33">
        <f t="shared" ref="N71:O71" si="56">N74</f>
        <v>0</v>
      </c>
      <c r="O71" s="33">
        <f t="shared" si="56"/>
        <v>0</v>
      </c>
      <c r="P71" s="58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s="5" customFormat="1" ht="85.5" customHeight="1" x14ac:dyDescent="0.2">
      <c r="A72" s="99" t="s">
        <v>173</v>
      </c>
      <c r="B72" s="79" t="s">
        <v>178</v>
      </c>
      <c r="C72" s="56">
        <v>2022</v>
      </c>
      <c r="D72" s="56">
        <v>2023</v>
      </c>
      <c r="E72" s="79" t="s">
        <v>156</v>
      </c>
      <c r="F72" s="11" t="s">
        <v>13</v>
      </c>
      <c r="G72" s="32">
        <f t="shared" si="26"/>
        <v>540000</v>
      </c>
      <c r="H72" s="33">
        <f t="shared" ref="H72:M72" si="57">H73+H74</f>
        <v>0</v>
      </c>
      <c r="I72" s="33">
        <f t="shared" si="57"/>
        <v>0</v>
      </c>
      <c r="J72" s="33">
        <f t="shared" si="57"/>
        <v>100000</v>
      </c>
      <c r="K72" s="33">
        <f t="shared" si="57"/>
        <v>440000</v>
      </c>
      <c r="L72" s="33">
        <f t="shared" si="57"/>
        <v>0</v>
      </c>
      <c r="M72" s="33">
        <f t="shared" si="57"/>
        <v>0</v>
      </c>
      <c r="N72" s="33">
        <f t="shared" ref="N72:O72" si="58">N73+N74</f>
        <v>0</v>
      </c>
      <c r="O72" s="33">
        <f t="shared" si="58"/>
        <v>0</v>
      </c>
      <c r="P72" s="79" t="s">
        <v>179</v>
      </c>
      <c r="Q72" s="56" t="s">
        <v>21</v>
      </c>
      <c r="R72" s="56">
        <v>1</v>
      </c>
      <c r="S72" s="56">
        <v>0</v>
      </c>
      <c r="T72" s="56">
        <v>0</v>
      </c>
      <c r="U72" s="56">
        <v>1</v>
      </c>
      <c r="V72" s="56">
        <v>1</v>
      </c>
      <c r="W72" s="56">
        <v>0</v>
      </c>
      <c r="X72" s="56">
        <v>0</v>
      </c>
      <c r="Y72" s="56">
        <v>0</v>
      </c>
      <c r="Z72" s="56">
        <v>0</v>
      </c>
    </row>
    <row r="73" spans="1:26" s="5" customFormat="1" ht="61.9" customHeight="1" x14ac:dyDescent="0.2">
      <c r="A73" s="100"/>
      <c r="B73" s="80"/>
      <c r="C73" s="57"/>
      <c r="D73" s="57"/>
      <c r="E73" s="80"/>
      <c r="F73" s="12" t="s">
        <v>18</v>
      </c>
      <c r="G73" s="32">
        <f t="shared" si="26"/>
        <v>540000</v>
      </c>
      <c r="H73" s="33">
        <v>0</v>
      </c>
      <c r="I73" s="33">
        <v>0</v>
      </c>
      <c r="J73" s="33">
        <v>100000</v>
      </c>
      <c r="K73" s="33">
        <v>440000</v>
      </c>
      <c r="L73" s="33">
        <v>0</v>
      </c>
      <c r="M73" s="33">
        <v>0</v>
      </c>
      <c r="N73" s="33">
        <v>0</v>
      </c>
      <c r="O73" s="33">
        <v>0</v>
      </c>
      <c r="P73" s="80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s="5" customFormat="1" ht="43.5" customHeight="1" x14ac:dyDescent="0.2">
      <c r="A74" s="101"/>
      <c r="B74" s="81"/>
      <c r="C74" s="58"/>
      <c r="D74" s="58"/>
      <c r="E74" s="81"/>
      <c r="F74" s="13" t="s">
        <v>19</v>
      </c>
      <c r="G74" s="32">
        <f t="shared" si="26"/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81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s="5" customFormat="1" ht="64.900000000000006" customHeight="1" x14ac:dyDescent="0.2">
      <c r="A75" s="102" t="s">
        <v>49</v>
      </c>
      <c r="B75" s="103"/>
      <c r="C75" s="56">
        <v>2020</v>
      </c>
      <c r="D75" s="56">
        <v>2027</v>
      </c>
      <c r="E75" s="79" t="s">
        <v>236</v>
      </c>
      <c r="F75" s="11" t="s">
        <v>13</v>
      </c>
      <c r="G75" s="32">
        <f t="shared" si="26"/>
        <v>244889886.62</v>
      </c>
      <c r="H75" s="33">
        <f>H76+H77</f>
        <v>14239134.189999999</v>
      </c>
      <c r="I75" s="33">
        <f>I76+I77</f>
        <v>11115096.98</v>
      </c>
      <c r="J75" s="33">
        <f t="shared" ref="J75:M75" si="59">J76+J77</f>
        <v>56047543.740000002</v>
      </c>
      <c r="K75" s="33">
        <f t="shared" si="59"/>
        <v>18869186.170000002</v>
      </c>
      <c r="L75" s="33">
        <f t="shared" si="59"/>
        <v>142481085.54000002</v>
      </c>
      <c r="M75" s="33">
        <f t="shared" si="59"/>
        <v>1237840</v>
      </c>
      <c r="N75" s="33">
        <f t="shared" ref="N75:O75" si="60">N76+N77</f>
        <v>450000</v>
      </c>
      <c r="O75" s="33">
        <f t="shared" si="60"/>
        <v>450000</v>
      </c>
      <c r="P75" s="56" t="s">
        <v>11</v>
      </c>
      <c r="Q75" s="56" t="s">
        <v>11</v>
      </c>
      <c r="R75" s="56" t="s">
        <v>11</v>
      </c>
      <c r="S75" s="56" t="s">
        <v>11</v>
      </c>
      <c r="T75" s="56" t="s">
        <v>11</v>
      </c>
      <c r="U75" s="56" t="s">
        <v>11</v>
      </c>
      <c r="V75" s="56" t="s">
        <v>11</v>
      </c>
      <c r="W75" s="56" t="s">
        <v>11</v>
      </c>
      <c r="X75" s="56" t="s">
        <v>11</v>
      </c>
      <c r="Y75" s="56" t="s">
        <v>11</v>
      </c>
      <c r="Z75" s="56" t="s">
        <v>11</v>
      </c>
    </row>
    <row r="76" spans="1:26" s="5" customFormat="1" ht="54" customHeight="1" x14ac:dyDescent="0.2">
      <c r="A76" s="104"/>
      <c r="B76" s="105"/>
      <c r="C76" s="57"/>
      <c r="D76" s="57"/>
      <c r="E76" s="80"/>
      <c r="F76" s="12" t="s">
        <v>18</v>
      </c>
      <c r="G76" s="32">
        <f t="shared" si="26"/>
        <v>6072095.0100000007</v>
      </c>
      <c r="H76" s="33">
        <f>H25+H55+H687</f>
        <v>1487763.1800000002</v>
      </c>
      <c r="I76" s="33">
        <f>I25+I55+I687</f>
        <v>378352.41</v>
      </c>
      <c r="J76" s="33">
        <f t="shared" ref="J76:M77" si="61">J25+J55+J687+J70</f>
        <v>991175.36999999988</v>
      </c>
      <c r="K76" s="33">
        <f t="shared" si="61"/>
        <v>1141767.5</v>
      </c>
      <c r="L76" s="33">
        <f t="shared" si="61"/>
        <v>1493401.35</v>
      </c>
      <c r="M76" s="33">
        <f t="shared" si="61"/>
        <v>79635.199999999997</v>
      </c>
      <c r="N76" s="33">
        <f t="shared" ref="N76:O76" si="62">N25+N55+N687+N70</f>
        <v>250000</v>
      </c>
      <c r="O76" s="33">
        <f t="shared" si="62"/>
        <v>250000</v>
      </c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s="5" customFormat="1" ht="60" customHeight="1" x14ac:dyDescent="0.2">
      <c r="A77" s="106"/>
      <c r="B77" s="107"/>
      <c r="C77" s="58"/>
      <c r="D77" s="58"/>
      <c r="E77" s="81"/>
      <c r="F77" s="13" t="s">
        <v>19</v>
      </c>
      <c r="G77" s="32">
        <f t="shared" si="26"/>
        <v>238817791.61000004</v>
      </c>
      <c r="H77" s="33">
        <f>H26+H56+H688</f>
        <v>12751371.01</v>
      </c>
      <c r="I77" s="33">
        <f>I26+I56+I688</f>
        <v>10736744.57</v>
      </c>
      <c r="J77" s="33">
        <f t="shared" si="61"/>
        <v>55056368.370000005</v>
      </c>
      <c r="K77" s="33">
        <f t="shared" si="61"/>
        <v>17727418.670000002</v>
      </c>
      <c r="L77" s="33">
        <f t="shared" si="61"/>
        <v>140987684.19000003</v>
      </c>
      <c r="M77" s="33">
        <f t="shared" si="61"/>
        <v>1158204.8</v>
      </c>
      <c r="N77" s="33">
        <f t="shared" ref="N77:O77" si="63">N26+N56+N688+N71</f>
        <v>200000</v>
      </c>
      <c r="O77" s="33">
        <f t="shared" si="63"/>
        <v>200000</v>
      </c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s="5" customFormat="1" ht="54" customHeight="1" x14ac:dyDescent="0.2">
      <c r="A78" s="94" t="s">
        <v>62</v>
      </c>
      <c r="B78" s="95"/>
      <c r="C78" s="19">
        <v>2020</v>
      </c>
      <c r="D78" s="19">
        <v>2027</v>
      </c>
      <c r="E78" s="19" t="s">
        <v>11</v>
      </c>
      <c r="F78" s="19" t="s">
        <v>11</v>
      </c>
      <c r="G78" s="32">
        <f t="shared" si="26"/>
        <v>0</v>
      </c>
      <c r="H78" s="32" t="s">
        <v>11</v>
      </c>
      <c r="I78" s="32" t="s">
        <v>11</v>
      </c>
      <c r="J78" s="32" t="s">
        <v>11</v>
      </c>
      <c r="K78" s="32" t="s">
        <v>11</v>
      </c>
      <c r="L78" s="32" t="s">
        <v>11</v>
      </c>
      <c r="M78" s="32" t="s">
        <v>11</v>
      </c>
      <c r="N78" s="32" t="s">
        <v>11</v>
      </c>
      <c r="O78" s="32" t="s">
        <v>11</v>
      </c>
      <c r="P78" s="36" t="s">
        <v>11</v>
      </c>
      <c r="Q78" s="19" t="s">
        <v>11</v>
      </c>
      <c r="R78" s="19" t="s">
        <v>11</v>
      </c>
      <c r="S78" s="19" t="s">
        <v>11</v>
      </c>
      <c r="T78" s="19" t="s">
        <v>11</v>
      </c>
      <c r="U78" s="19" t="s">
        <v>11</v>
      </c>
      <c r="V78" s="19" t="s">
        <v>11</v>
      </c>
      <c r="W78" s="19" t="s">
        <v>11</v>
      </c>
      <c r="X78" s="47" t="s">
        <v>11</v>
      </c>
      <c r="Y78" s="19" t="s">
        <v>11</v>
      </c>
      <c r="Z78" s="36" t="s">
        <v>11</v>
      </c>
    </row>
    <row r="79" spans="1:26" s="5" customFormat="1" ht="58.5" customHeight="1" x14ac:dyDescent="0.2">
      <c r="A79" s="94" t="s">
        <v>63</v>
      </c>
      <c r="B79" s="95"/>
      <c r="C79" s="19">
        <v>2020</v>
      </c>
      <c r="D79" s="19">
        <v>2027</v>
      </c>
      <c r="E79" s="19" t="s">
        <v>11</v>
      </c>
      <c r="F79" s="19" t="s">
        <v>11</v>
      </c>
      <c r="G79" s="32">
        <f t="shared" si="26"/>
        <v>0</v>
      </c>
      <c r="H79" s="32" t="s">
        <v>11</v>
      </c>
      <c r="I79" s="32" t="s">
        <v>11</v>
      </c>
      <c r="J79" s="32" t="s">
        <v>11</v>
      </c>
      <c r="K79" s="32" t="s">
        <v>11</v>
      </c>
      <c r="L79" s="32" t="s">
        <v>11</v>
      </c>
      <c r="M79" s="32" t="s">
        <v>11</v>
      </c>
      <c r="N79" s="32" t="s">
        <v>11</v>
      </c>
      <c r="O79" s="32" t="s">
        <v>11</v>
      </c>
      <c r="P79" s="36" t="s">
        <v>11</v>
      </c>
      <c r="Q79" s="19" t="s">
        <v>11</v>
      </c>
      <c r="R79" s="19" t="s">
        <v>11</v>
      </c>
      <c r="S79" s="19" t="s">
        <v>11</v>
      </c>
      <c r="T79" s="19" t="s">
        <v>11</v>
      </c>
      <c r="U79" s="19" t="s">
        <v>11</v>
      </c>
      <c r="V79" s="19" t="s">
        <v>11</v>
      </c>
      <c r="W79" s="19" t="s">
        <v>11</v>
      </c>
      <c r="X79" s="47" t="s">
        <v>11</v>
      </c>
      <c r="Y79" s="19" t="s">
        <v>11</v>
      </c>
      <c r="Z79" s="36" t="s">
        <v>11</v>
      </c>
    </row>
    <row r="80" spans="1:26" s="5" customFormat="1" ht="58.5" customHeight="1" x14ac:dyDescent="0.2">
      <c r="A80" s="99" t="s">
        <v>30</v>
      </c>
      <c r="B80" s="79" t="s">
        <v>64</v>
      </c>
      <c r="C80" s="56">
        <v>2020</v>
      </c>
      <c r="D80" s="56">
        <v>2027</v>
      </c>
      <c r="E80" s="79" t="s">
        <v>236</v>
      </c>
      <c r="F80" s="11" t="s">
        <v>13</v>
      </c>
      <c r="G80" s="32">
        <f t="shared" si="26"/>
        <v>347448643.59000003</v>
      </c>
      <c r="H80" s="33">
        <f>H81+H82</f>
        <v>22685080.619999997</v>
      </c>
      <c r="I80" s="33">
        <f t="shared" ref="I80:M80" si="64">I81+I82</f>
        <v>42236813.619999997</v>
      </c>
      <c r="J80" s="33">
        <f t="shared" si="64"/>
        <v>70967903.86999999</v>
      </c>
      <c r="K80" s="33">
        <f t="shared" si="64"/>
        <v>37483810</v>
      </c>
      <c r="L80" s="33">
        <f t="shared" si="64"/>
        <v>81996835.700000003</v>
      </c>
      <c r="M80" s="33">
        <f t="shared" si="64"/>
        <v>88566679.780000001</v>
      </c>
      <c r="N80" s="33">
        <f t="shared" ref="N80:O80" si="65">N81+N82</f>
        <v>1755760</v>
      </c>
      <c r="O80" s="33">
        <f t="shared" si="65"/>
        <v>1755760</v>
      </c>
      <c r="P80" s="56" t="s">
        <v>11</v>
      </c>
      <c r="Q80" s="56" t="s">
        <v>11</v>
      </c>
      <c r="R80" s="56" t="s">
        <v>11</v>
      </c>
      <c r="S80" s="56" t="s">
        <v>11</v>
      </c>
      <c r="T80" s="56" t="s">
        <v>11</v>
      </c>
      <c r="U80" s="56" t="s">
        <v>11</v>
      </c>
      <c r="V80" s="56" t="s">
        <v>11</v>
      </c>
      <c r="W80" s="56" t="s">
        <v>11</v>
      </c>
      <c r="X80" s="56" t="s">
        <v>11</v>
      </c>
      <c r="Y80" s="56" t="s">
        <v>11</v>
      </c>
      <c r="Z80" s="56" t="s">
        <v>11</v>
      </c>
    </row>
    <row r="81" spans="1:26" s="5" customFormat="1" ht="61.5" customHeight="1" x14ac:dyDescent="0.2">
      <c r="A81" s="100"/>
      <c r="B81" s="80"/>
      <c r="C81" s="57"/>
      <c r="D81" s="57"/>
      <c r="E81" s="80"/>
      <c r="F81" s="12" t="s">
        <v>18</v>
      </c>
      <c r="G81" s="32">
        <f t="shared" si="26"/>
        <v>177227092.41</v>
      </c>
      <c r="H81" s="33">
        <f t="shared" ref="H81:L82" si="66">H84+H479</f>
        <v>12718350.34</v>
      </c>
      <c r="I81" s="33">
        <f t="shared" si="66"/>
        <v>22461400.659999996</v>
      </c>
      <c r="J81" s="33">
        <f t="shared" si="66"/>
        <v>3159975.96</v>
      </c>
      <c r="K81" s="33">
        <f t="shared" si="66"/>
        <v>25894810</v>
      </c>
      <c r="L81" s="33">
        <f t="shared" si="66"/>
        <v>79139631.040000007</v>
      </c>
      <c r="M81" s="33">
        <f t="shared" ref="M81:O82" si="67">M84+M479+M488</f>
        <v>32811804.41</v>
      </c>
      <c r="N81" s="33">
        <f t="shared" si="67"/>
        <v>520560</v>
      </c>
      <c r="O81" s="33">
        <f t="shared" si="67"/>
        <v>520560</v>
      </c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s="5" customFormat="1" ht="56.25" customHeight="1" x14ac:dyDescent="0.2">
      <c r="A82" s="101"/>
      <c r="B82" s="81"/>
      <c r="C82" s="58"/>
      <c r="D82" s="58"/>
      <c r="E82" s="81"/>
      <c r="F82" s="13" t="s">
        <v>19</v>
      </c>
      <c r="G82" s="32">
        <f t="shared" si="26"/>
        <v>170221551.18000001</v>
      </c>
      <c r="H82" s="33">
        <f t="shared" si="66"/>
        <v>9966730.2799999993</v>
      </c>
      <c r="I82" s="33">
        <f t="shared" si="66"/>
        <v>19775412.960000001</v>
      </c>
      <c r="J82" s="33">
        <f t="shared" si="66"/>
        <v>67807927.909999996</v>
      </c>
      <c r="K82" s="33">
        <f t="shared" si="66"/>
        <v>11589000</v>
      </c>
      <c r="L82" s="33">
        <f t="shared" si="66"/>
        <v>2857204.66</v>
      </c>
      <c r="M82" s="33">
        <f t="shared" si="67"/>
        <v>55754875.370000005</v>
      </c>
      <c r="N82" s="33">
        <f t="shared" si="67"/>
        <v>1235200</v>
      </c>
      <c r="O82" s="33">
        <f t="shared" si="67"/>
        <v>1235200</v>
      </c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69.75" customHeight="1" x14ac:dyDescent="0.2">
      <c r="A83" s="90" t="s">
        <v>31</v>
      </c>
      <c r="B83" s="89" t="s">
        <v>160</v>
      </c>
      <c r="C83" s="56">
        <v>2020</v>
      </c>
      <c r="D83" s="56">
        <v>2027</v>
      </c>
      <c r="E83" s="79" t="s">
        <v>236</v>
      </c>
      <c r="F83" s="11" t="s">
        <v>13</v>
      </c>
      <c r="G83" s="32">
        <f t="shared" si="26"/>
        <v>264114020.32999998</v>
      </c>
      <c r="H83" s="34">
        <f>H84+H85</f>
        <v>22685080.619999997</v>
      </c>
      <c r="I83" s="34">
        <f>I84+I85</f>
        <v>29933484.52</v>
      </c>
      <c r="J83" s="34">
        <f t="shared" ref="J83:M83" si="68">J84+J85</f>
        <v>20570263.550000001</v>
      </c>
      <c r="K83" s="34">
        <f t="shared" si="68"/>
        <v>37483810</v>
      </c>
      <c r="L83" s="34">
        <f t="shared" si="68"/>
        <v>81996835.700000003</v>
      </c>
      <c r="M83" s="34">
        <f t="shared" si="68"/>
        <v>67933025.939999998</v>
      </c>
      <c r="N83" s="34">
        <f t="shared" ref="N83:O83" si="69">N84+N85</f>
        <v>1755760</v>
      </c>
      <c r="O83" s="34">
        <f t="shared" si="69"/>
        <v>1755760</v>
      </c>
      <c r="P83" s="56" t="s">
        <v>11</v>
      </c>
      <c r="Q83" s="55" t="s">
        <v>11</v>
      </c>
      <c r="R83" s="55" t="s">
        <v>11</v>
      </c>
      <c r="S83" s="55" t="s">
        <v>11</v>
      </c>
      <c r="T83" s="55" t="s">
        <v>11</v>
      </c>
      <c r="U83" s="55" t="s">
        <v>11</v>
      </c>
      <c r="V83" s="55" t="s">
        <v>11</v>
      </c>
      <c r="W83" s="55" t="s">
        <v>11</v>
      </c>
      <c r="X83" s="55" t="s">
        <v>11</v>
      </c>
      <c r="Y83" s="55" t="s">
        <v>11</v>
      </c>
      <c r="Z83" s="55" t="s">
        <v>11</v>
      </c>
    </row>
    <row r="84" spans="1:26" ht="60.75" customHeight="1" x14ac:dyDescent="0.2">
      <c r="A84" s="90"/>
      <c r="B84" s="89"/>
      <c r="C84" s="57"/>
      <c r="D84" s="57"/>
      <c r="E84" s="80"/>
      <c r="F84" s="12" t="s">
        <v>18</v>
      </c>
      <c r="G84" s="32">
        <f t="shared" si="26"/>
        <v>173881287.06</v>
      </c>
      <c r="H84" s="34">
        <f>H87+H96+H99+H102+H416+H419+H425+H431+H434+H437</f>
        <v>12718350.34</v>
      </c>
      <c r="I84" s="34">
        <f>I87+I96+I99+I102+I416+I419+I425+I431+I434+I440+I455+I458+I461</f>
        <v>21956847.079999998</v>
      </c>
      <c r="J84" s="34">
        <f>J87+J96+J99+J102+J416+J419+J425+J431+J434+J440+J455+J458+J461+J470+J464</f>
        <v>1144070.3399999999</v>
      </c>
      <c r="K84" s="34">
        <f>K87+K96+K99+K102+K416+K419+K425+K431+K434+K440+K455+K458+K461+K470+K467+K473</f>
        <v>25894810</v>
      </c>
      <c r="L84" s="34">
        <f>L87+L96+L99+L102+L416+L419+L425+L431+L434+L440+L455+L458+L461+L470+L467+L473+L464+L476</f>
        <v>79139631.040000007</v>
      </c>
      <c r="M84" s="34">
        <f>M87+M96+M99+M102+M416+M419+M425+M431+M434+M440+M455+M458+M461+M470+M467+M473+M464+M476</f>
        <v>31986458.260000002</v>
      </c>
      <c r="N84" s="34">
        <f t="shared" ref="N84" si="70">N87+N96+N99+N102+N416+N419+N425+N431+N434+N440+N455+N458+N461+N470+N467+N473+N464+N476</f>
        <v>520560</v>
      </c>
      <c r="O84" s="34">
        <f>O87+O96+O99+O102+O416+O419+O425+O431+O434+O440+O455+O458+O461+O470+O467+O473+O464+O476</f>
        <v>520560</v>
      </c>
      <c r="P84" s="57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61.5" customHeight="1" x14ac:dyDescent="0.2">
      <c r="A85" s="90"/>
      <c r="B85" s="89"/>
      <c r="C85" s="58"/>
      <c r="D85" s="58"/>
      <c r="E85" s="81"/>
      <c r="F85" s="13" t="s">
        <v>19</v>
      </c>
      <c r="G85" s="32">
        <f t="shared" si="26"/>
        <v>90232733.270000011</v>
      </c>
      <c r="H85" s="34">
        <f>H88+H97+H100+H103+H417+H420+H426+H432+H435+H438</f>
        <v>9966730.2799999993</v>
      </c>
      <c r="I85" s="34">
        <f>I88+I97+I100+I103+I417+I420+I426+I432+I435+I441+I456+I459+I462</f>
        <v>7976637.4400000004</v>
      </c>
      <c r="J85" s="34">
        <f>J88+J97+J100+J103+J417+J420+J426+J432+J435+J441+J456+J459+J462+J471+J465</f>
        <v>19426193.210000001</v>
      </c>
      <c r="K85" s="34">
        <f>K88+K97+K100+K103+K417+K420+K426+K432+K435+K441+K456+K459+K462+K471+K468+K474</f>
        <v>11589000</v>
      </c>
      <c r="L85" s="34">
        <f>L88+L97+L100+L103+L417+L420+L426+L432+L435+L441+L456+L459+L462+L471+L468+L474+L465+L477</f>
        <v>2857204.66</v>
      </c>
      <c r="M85" s="34">
        <f>M88+M97+M100+M103+M417+M420+M426+M432+M435+M441+M456+M459+M462+M471+M468+M474+M465+M477</f>
        <v>35946567.68</v>
      </c>
      <c r="N85" s="34">
        <f t="shared" ref="N85" si="71">N88+N97+N100+N103+N417+N420+N426+N432+N435+N441+N456+N459+N462+N471+N468+N474+N465+N477</f>
        <v>1235200</v>
      </c>
      <c r="O85" s="34">
        <f>O88+O97+O100+O103+O417+O420+O426+O432+O435+O441+O456+O459+O462+O471+O468+O474+O465+O477</f>
        <v>1235200</v>
      </c>
      <c r="P85" s="58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66" customHeight="1" x14ac:dyDescent="0.2">
      <c r="A86" s="14" t="s">
        <v>36</v>
      </c>
      <c r="B86" s="79" t="s">
        <v>20</v>
      </c>
      <c r="C86" s="56">
        <v>2020</v>
      </c>
      <c r="D86" s="56">
        <v>2020</v>
      </c>
      <c r="E86" s="79" t="s">
        <v>66</v>
      </c>
      <c r="F86" s="11" t="s">
        <v>13</v>
      </c>
      <c r="G86" s="32">
        <f t="shared" si="26"/>
        <v>492692.42</v>
      </c>
      <c r="H86" s="34">
        <f>H87+H88</f>
        <v>492692.42</v>
      </c>
      <c r="I86" s="34">
        <f t="shared" ref="I86:M86" si="72">I87+I88</f>
        <v>0</v>
      </c>
      <c r="J86" s="34">
        <f t="shared" si="72"/>
        <v>0</v>
      </c>
      <c r="K86" s="34">
        <f t="shared" si="72"/>
        <v>0</v>
      </c>
      <c r="L86" s="34">
        <f t="shared" si="72"/>
        <v>0</v>
      </c>
      <c r="M86" s="34">
        <f t="shared" si="72"/>
        <v>0</v>
      </c>
      <c r="N86" s="34">
        <f t="shared" ref="N86:O86" si="73">N87+N88</f>
        <v>0</v>
      </c>
      <c r="O86" s="34">
        <f t="shared" si="73"/>
        <v>0</v>
      </c>
      <c r="P86" s="79" t="s">
        <v>67</v>
      </c>
      <c r="Q86" s="56" t="s">
        <v>21</v>
      </c>
      <c r="R86" s="56">
        <v>1</v>
      </c>
      <c r="S86" s="59">
        <v>1</v>
      </c>
      <c r="T86" s="59">
        <v>0</v>
      </c>
      <c r="U86" s="59">
        <v>0</v>
      </c>
      <c r="V86" s="59">
        <v>0</v>
      </c>
      <c r="W86" s="59">
        <v>0</v>
      </c>
      <c r="X86" s="59">
        <v>0</v>
      </c>
      <c r="Y86" s="59">
        <v>0</v>
      </c>
      <c r="Z86" s="59">
        <v>0</v>
      </c>
    </row>
    <row r="87" spans="1:26" ht="69.75" customHeight="1" x14ac:dyDescent="0.2">
      <c r="A87" s="15"/>
      <c r="B87" s="80"/>
      <c r="C87" s="57"/>
      <c r="D87" s="57"/>
      <c r="E87" s="80"/>
      <c r="F87" s="12" t="s">
        <v>18</v>
      </c>
      <c r="G87" s="32">
        <f t="shared" si="26"/>
        <v>19708</v>
      </c>
      <c r="H87" s="34">
        <f>H90</f>
        <v>19708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80"/>
      <c r="Q87" s="57"/>
      <c r="R87" s="57"/>
      <c r="S87" s="60"/>
      <c r="T87" s="60"/>
      <c r="U87" s="60"/>
      <c r="V87" s="60"/>
      <c r="W87" s="60"/>
      <c r="X87" s="60"/>
      <c r="Y87" s="60"/>
      <c r="Z87" s="60"/>
    </row>
    <row r="88" spans="1:26" ht="77.25" customHeight="1" x14ac:dyDescent="0.2">
      <c r="A88" s="16"/>
      <c r="B88" s="81"/>
      <c r="C88" s="58"/>
      <c r="D88" s="58"/>
      <c r="E88" s="81"/>
      <c r="F88" s="13" t="s">
        <v>19</v>
      </c>
      <c r="G88" s="32">
        <f t="shared" si="26"/>
        <v>472984.42</v>
      </c>
      <c r="H88" s="34">
        <f>H91</f>
        <v>472984.42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81"/>
      <c r="Q88" s="58"/>
      <c r="R88" s="58"/>
      <c r="S88" s="61"/>
      <c r="T88" s="61"/>
      <c r="U88" s="61"/>
      <c r="V88" s="61"/>
      <c r="W88" s="61"/>
      <c r="X88" s="61"/>
      <c r="Y88" s="61"/>
      <c r="Z88" s="61"/>
    </row>
    <row r="89" spans="1:26" ht="75" customHeight="1" x14ac:dyDescent="0.2">
      <c r="A89" s="91"/>
      <c r="B89" s="79" t="s">
        <v>106</v>
      </c>
      <c r="C89" s="56">
        <v>2020</v>
      </c>
      <c r="D89" s="56">
        <v>2020</v>
      </c>
      <c r="E89" s="79" t="s">
        <v>66</v>
      </c>
      <c r="F89" s="11" t="s">
        <v>13</v>
      </c>
      <c r="G89" s="32">
        <f t="shared" si="26"/>
        <v>492692.42</v>
      </c>
      <c r="H89" s="34">
        <f>H90+H91</f>
        <v>492692.42</v>
      </c>
      <c r="I89" s="34">
        <f t="shared" ref="I89:M89" si="74">I90+I91</f>
        <v>0</v>
      </c>
      <c r="J89" s="34">
        <f t="shared" si="74"/>
        <v>0</v>
      </c>
      <c r="K89" s="34">
        <f t="shared" si="74"/>
        <v>0</v>
      </c>
      <c r="L89" s="34">
        <f t="shared" si="74"/>
        <v>0</v>
      </c>
      <c r="M89" s="34">
        <f t="shared" si="74"/>
        <v>0</v>
      </c>
      <c r="N89" s="34">
        <f t="shared" ref="N89:O89" si="75">N90+N91</f>
        <v>0</v>
      </c>
      <c r="O89" s="34">
        <f t="shared" si="75"/>
        <v>0</v>
      </c>
      <c r="P89" s="79" t="s">
        <v>67</v>
      </c>
      <c r="Q89" s="56" t="s">
        <v>21</v>
      </c>
      <c r="R89" s="56">
        <v>1</v>
      </c>
      <c r="S89" s="59">
        <v>1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</row>
    <row r="90" spans="1:26" ht="59.45" customHeight="1" x14ac:dyDescent="0.2">
      <c r="A90" s="92"/>
      <c r="B90" s="80"/>
      <c r="C90" s="57"/>
      <c r="D90" s="57"/>
      <c r="E90" s="80"/>
      <c r="F90" s="12" t="s">
        <v>18</v>
      </c>
      <c r="G90" s="32">
        <f t="shared" si="26"/>
        <v>19708</v>
      </c>
      <c r="H90" s="34">
        <v>19708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80"/>
      <c r="Q90" s="57"/>
      <c r="R90" s="57"/>
      <c r="S90" s="60"/>
      <c r="T90" s="60"/>
      <c r="U90" s="60"/>
      <c r="V90" s="60"/>
      <c r="W90" s="60"/>
      <c r="X90" s="60"/>
      <c r="Y90" s="60"/>
      <c r="Z90" s="60"/>
    </row>
    <row r="91" spans="1:26" ht="52.9" customHeight="1" x14ac:dyDescent="0.2">
      <c r="A91" s="93"/>
      <c r="B91" s="81"/>
      <c r="C91" s="58"/>
      <c r="D91" s="58"/>
      <c r="E91" s="81"/>
      <c r="F91" s="13" t="s">
        <v>19</v>
      </c>
      <c r="G91" s="32">
        <f t="shared" si="26"/>
        <v>472984.42</v>
      </c>
      <c r="H91" s="34">
        <v>472984.42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81"/>
      <c r="Q91" s="58"/>
      <c r="R91" s="58"/>
      <c r="S91" s="61"/>
      <c r="T91" s="61"/>
      <c r="U91" s="61"/>
      <c r="V91" s="61"/>
      <c r="W91" s="61"/>
      <c r="X91" s="61"/>
      <c r="Y91" s="61"/>
      <c r="Z91" s="61"/>
    </row>
    <row r="92" spans="1:26" ht="83.25" hidden="1" customHeight="1" x14ac:dyDescent="0.2">
      <c r="A92" s="15"/>
      <c r="B92" s="79" t="s">
        <v>107</v>
      </c>
      <c r="C92" s="56">
        <v>2020</v>
      </c>
      <c r="D92" s="56">
        <v>2020</v>
      </c>
      <c r="E92" s="79" t="s">
        <v>66</v>
      </c>
      <c r="F92" s="11" t="s">
        <v>13</v>
      </c>
      <c r="G92" s="32">
        <f t="shared" si="26"/>
        <v>0</v>
      </c>
      <c r="H92" s="34">
        <f>H93+H94</f>
        <v>0</v>
      </c>
      <c r="I92" s="34">
        <f t="shared" ref="I92:M92" si="76">I93+I94</f>
        <v>0</v>
      </c>
      <c r="J92" s="34">
        <f t="shared" si="76"/>
        <v>0</v>
      </c>
      <c r="K92" s="34">
        <f t="shared" si="76"/>
        <v>0</v>
      </c>
      <c r="L92" s="34">
        <f t="shared" si="76"/>
        <v>0</v>
      </c>
      <c r="M92" s="34">
        <f t="shared" si="76"/>
        <v>0</v>
      </c>
      <c r="N92" s="34">
        <f t="shared" ref="N92:O92" si="77">N93+N94</f>
        <v>0</v>
      </c>
      <c r="O92" s="34">
        <f t="shared" si="77"/>
        <v>0</v>
      </c>
      <c r="P92" s="79" t="s">
        <v>67</v>
      </c>
      <c r="Q92" s="56" t="s">
        <v>21</v>
      </c>
      <c r="R92" s="56">
        <v>1</v>
      </c>
      <c r="S92" s="59">
        <v>1</v>
      </c>
      <c r="T92" s="59">
        <v>0</v>
      </c>
      <c r="U92" s="59">
        <v>0</v>
      </c>
      <c r="V92" s="59">
        <v>0</v>
      </c>
      <c r="W92" s="59">
        <v>0</v>
      </c>
      <c r="X92" s="59">
        <v>0</v>
      </c>
      <c r="Y92" s="59">
        <v>0</v>
      </c>
      <c r="Z92" s="59">
        <v>0</v>
      </c>
    </row>
    <row r="93" spans="1:26" ht="83.25" hidden="1" customHeight="1" x14ac:dyDescent="0.2">
      <c r="A93" s="15"/>
      <c r="B93" s="80"/>
      <c r="C93" s="57"/>
      <c r="D93" s="57"/>
      <c r="E93" s="80"/>
      <c r="F93" s="12" t="s">
        <v>18</v>
      </c>
      <c r="G93" s="32">
        <f t="shared" si="26"/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80"/>
      <c r="Q93" s="57"/>
      <c r="R93" s="57"/>
      <c r="S93" s="60"/>
      <c r="T93" s="60"/>
      <c r="U93" s="60"/>
      <c r="V93" s="60"/>
      <c r="W93" s="60"/>
      <c r="X93" s="60"/>
      <c r="Y93" s="60"/>
      <c r="Z93" s="60"/>
    </row>
    <row r="94" spans="1:26" ht="83.25" hidden="1" customHeight="1" x14ac:dyDescent="0.2">
      <c r="A94" s="16"/>
      <c r="B94" s="81"/>
      <c r="C94" s="58"/>
      <c r="D94" s="58"/>
      <c r="E94" s="81"/>
      <c r="F94" s="13" t="s">
        <v>19</v>
      </c>
      <c r="G94" s="32">
        <f t="shared" si="26"/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81"/>
      <c r="Q94" s="58"/>
      <c r="R94" s="58"/>
      <c r="S94" s="61"/>
      <c r="T94" s="61"/>
      <c r="U94" s="61"/>
      <c r="V94" s="61"/>
      <c r="W94" s="61"/>
      <c r="X94" s="61"/>
      <c r="Y94" s="61"/>
      <c r="Z94" s="61"/>
    </row>
    <row r="95" spans="1:26" ht="60" customHeight="1" x14ac:dyDescent="0.2">
      <c r="A95" s="76" t="s">
        <v>37</v>
      </c>
      <c r="B95" s="79" t="s">
        <v>68</v>
      </c>
      <c r="C95" s="56">
        <v>2020</v>
      </c>
      <c r="D95" s="56">
        <v>2027</v>
      </c>
      <c r="E95" s="79" t="s">
        <v>236</v>
      </c>
      <c r="F95" s="11" t="s">
        <v>13</v>
      </c>
      <c r="G95" s="32">
        <f t="shared" si="26"/>
        <v>32159895.009999998</v>
      </c>
      <c r="H95" s="34">
        <f t="shared" ref="H95:M95" si="78">H96+H97</f>
        <v>1689192.53</v>
      </c>
      <c r="I95" s="34">
        <f t="shared" si="78"/>
        <v>2078959.4</v>
      </c>
      <c r="J95" s="34">
        <f t="shared" si="78"/>
        <v>1287193.08</v>
      </c>
      <c r="K95" s="34">
        <f t="shared" si="78"/>
        <v>1265000</v>
      </c>
      <c r="L95" s="34">
        <f t="shared" si="78"/>
        <v>22133950</v>
      </c>
      <c r="M95" s="34">
        <f t="shared" si="78"/>
        <v>1235200</v>
      </c>
      <c r="N95" s="34">
        <f t="shared" ref="N95:O95" si="79">N96+N97</f>
        <v>1235200</v>
      </c>
      <c r="O95" s="34">
        <f t="shared" si="79"/>
        <v>1235200</v>
      </c>
      <c r="P95" s="79" t="s">
        <v>22</v>
      </c>
      <c r="Q95" s="56" t="s">
        <v>21</v>
      </c>
      <c r="R95" s="55">
        <v>1</v>
      </c>
      <c r="S95" s="59">
        <v>1</v>
      </c>
      <c r="T95" s="59">
        <v>1</v>
      </c>
      <c r="U95" s="59">
        <v>1</v>
      </c>
      <c r="V95" s="59">
        <v>1</v>
      </c>
      <c r="W95" s="59">
        <v>1</v>
      </c>
      <c r="X95" s="59">
        <v>1</v>
      </c>
      <c r="Y95" s="59">
        <v>1</v>
      </c>
      <c r="Z95" s="59">
        <v>1</v>
      </c>
    </row>
    <row r="96" spans="1:26" ht="60.75" customHeight="1" x14ac:dyDescent="0.2">
      <c r="A96" s="77"/>
      <c r="B96" s="80"/>
      <c r="C96" s="57"/>
      <c r="D96" s="57"/>
      <c r="E96" s="80"/>
      <c r="F96" s="13" t="s">
        <v>18</v>
      </c>
      <c r="G96" s="32">
        <f t="shared" si="26"/>
        <v>22118695.010000002</v>
      </c>
      <c r="H96" s="34">
        <v>413992.53</v>
      </c>
      <c r="I96" s="34">
        <v>791759.4</v>
      </c>
      <c r="J96" s="34">
        <v>14793.08</v>
      </c>
      <c r="K96" s="34">
        <v>0</v>
      </c>
      <c r="L96" s="34">
        <v>20898150</v>
      </c>
      <c r="M96" s="34">
        <v>0</v>
      </c>
      <c r="N96" s="34">
        <v>0</v>
      </c>
      <c r="O96" s="34">
        <v>0</v>
      </c>
      <c r="P96" s="80"/>
      <c r="Q96" s="57"/>
      <c r="R96" s="55"/>
      <c r="S96" s="60"/>
      <c r="T96" s="60"/>
      <c r="U96" s="60"/>
      <c r="V96" s="60"/>
      <c r="W96" s="60"/>
      <c r="X96" s="60"/>
      <c r="Y96" s="60"/>
      <c r="Z96" s="60"/>
    </row>
    <row r="97" spans="1:26" ht="53.45" customHeight="1" x14ac:dyDescent="0.2">
      <c r="A97" s="78"/>
      <c r="B97" s="81"/>
      <c r="C97" s="58"/>
      <c r="D97" s="58"/>
      <c r="E97" s="81"/>
      <c r="F97" s="13" t="s">
        <v>19</v>
      </c>
      <c r="G97" s="32">
        <f t="shared" si="26"/>
        <v>10041200</v>
      </c>
      <c r="H97" s="34">
        <v>1275200</v>
      </c>
      <c r="I97" s="34">
        <v>1287200</v>
      </c>
      <c r="J97" s="34">
        <v>1272400</v>
      </c>
      <c r="K97" s="34">
        <v>1265000</v>
      </c>
      <c r="L97" s="34">
        <v>1235800</v>
      </c>
      <c r="M97" s="34">
        <v>1235200</v>
      </c>
      <c r="N97" s="34">
        <v>1235200</v>
      </c>
      <c r="O97" s="34">
        <v>1235200</v>
      </c>
      <c r="P97" s="81"/>
      <c r="Q97" s="58"/>
      <c r="R97" s="55"/>
      <c r="S97" s="61"/>
      <c r="T97" s="61"/>
      <c r="U97" s="61"/>
      <c r="V97" s="61"/>
      <c r="W97" s="61"/>
      <c r="X97" s="61"/>
      <c r="Y97" s="61"/>
      <c r="Z97" s="61"/>
    </row>
    <row r="98" spans="1:26" ht="72.75" customHeight="1" x14ac:dyDescent="0.2">
      <c r="A98" s="76" t="s">
        <v>38</v>
      </c>
      <c r="B98" s="79" t="s">
        <v>69</v>
      </c>
      <c r="C98" s="56">
        <v>2020</v>
      </c>
      <c r="D98" s="56">
        <v>2021</v>
      </c>
      <c r="E98" s="79" t="s">
        <v>157</v>
      </c>
      <c r="F98" s="11" t="s">
        <v>13</v>
      </c>
      <c r="G98" s="32">
        <f t="shared" si="26"/>
        <v>10210904.98</v>
      </c>
      <c r="H98" s="34">
        <f>H99+H100</f>
        <v>9710904.9800000004</v>
      </c>
      <c r="I98" s="34">
        <f t="shared" ref="I98:M98" si="80">I99+I100</f>
        <v>500000</v>
      </c>
      <c r="J98" s="34">
        <f t="shared" si="80"/>
        <v>0</v>
      </c>
      <c r="K98" s="34">
        <f t="shared" si="80"/>
        <v>0</v>
      </c>
      <c r="L98" s="34">
        <f t="shared" si="80"/>
        <v>0</v>
      </c>
      <c r="M98" s="34">
        <f t="shared" si="80"/>
        <v>0</v>
      </c>
      <c r="N98" s="34">
        <f t="shared" ref="N98:O98" si="81">N99+N100</f>
        <v>0</v>
      </c>
      <c r="O98" s="34">
        <f t="shared" si="81"/>
        <v>0</v>
      </c>
      <c r="P98" s="79" t="s">
        <v>70</v>
      </c>
      <c r="Q98" s="56" t="s">
        <v>21</v>
      </c>
      <c r="R98" s="55">
        <v>2</v>
      </c>
      <c r="S98" s="59">
        <v>2</v>
      </c>
      <c r="T98" s="59">
        <v>2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</row>
    <row r="99" spans="1:26" ht="51" customHeight="1" x14ac:dyDescent="0.2">
      <c r="A99" s="77"/>
      <c r="B99" s="80"/>
      <c r="C99" s="57"/>
      <c r="D99" s="57"/>
      <c r="E99" s="80"/>
      <c r="F99" s="13" t="s">
        <v>18</v>
      </c>
      <c r="G99" s="32">
        <f t="shared" si="26"/>
        <v>10210904.98</v>
      </c>
      <c r="H99" s="34">
        <v>9710904.9800000004</v>
      </c>
      <c r="I99" s="34">
        <v>500000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80"/>
      <c r="Q99" s="57"/>
      <c r="R99" s="55"/>
      <c r="S99" s="60"/>
      <c r="T99" s="60"/>
      <c r="U99" s="60"/>
      <c r="V99" s="60"/>
      <c r="W99" s="60"/>
      <c r="X99" s="60"/>
      <c r="Y99" s="60"/>
      <c r="Z99" s="60"/>
    </row>
    <row r="100" spans="1:26" ht="24" customHeight="1" x14ac:dyDescent="0.2">
      <c r="A100" s="78"/>
      <c r="B100" s="81"/>
      <c r="C100" s="58"/>
      <c r="D100" s="58"/>
      <c r="E100" s="81"/>
      <c r="F100" s="13" t="s">
        <v>19</v>
      </c>
      <c r="G100" s="32">
        <f t="shared" si="26"/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81"/>
      <c r="Q100" s="58"/>
      <c r="R100" s="55"/>
      <c r="S100" s="61"/>
      <c r="T100" s="61"/>
      <c r="U100" s="61"/>
      <c r="V100" s="61"/>
      <c r="W100" s="61"/>
      <c r="X100" s="61"/>
      <c r="Y100" s="61"/>
      <c r="Z100" s="61"/>
    </row>
    <row r="101" spans="1:26" ht="58.15" customHeight="1" x14ac:dyDescent="0.2">
      <c r="A101" s="91" t="s">
        <v>39</v>
      </c>
      <c r="B101" s="96" t="s">
        <v>90</v>
      </c>
      <c r="C101" s="111">
        <v>2020</v>
      </c>
      <c r="D101" s="111">
        <v>2027</v>
      </c>
      <c r="E101" s="96" t="s">
        <v>55</v>
      </c>
      <c r="F101" s="50" t="s">
        <v>13</v>
      </c>
      <c r="G101" s="51">
        <f t="shared" si="26"/>
        <v>33647316.269999996</v>
      </c>
      <c r="H101" s="52">
        <f>H102+H103</f>
        <v>1948400</v>
      </c>
      <c r="I101" s="52">
        <f t="shared" ref="I101:M101" si="82">I102+I103</f>
        <v>1672259.78</v>
      </c>
      <c r="J101" s="52">
        <f t="shared" si="82"/>
        <v>1387281.26</v>
      </c>
      <c r="K101" s="52">
        <f t="shared" si="82"/>
        <v>830000</v>
      </c>
      <c r="L101" s="52">
        <f t="shared" si="82"/>
        <v>478131.79</v>
      </c>
      <c r="M101" s="52">
        <f t="shared" si="82"/>
        <v>27311243.439999998</v>
      </c>
      <c r="N101" s="52">
        <f t="shared" ref="N101:O101" si="83">N102+N103</f>
        <v>10000</v>
      </c>
      <c r="O101" s="52">
        <f t="shared" si="83"/>
        <v>10000</v>
      </c>
      <c r="P101" s="96" t="s">
        <v>23</v>
      </c>
      <c r="Q101" s="111" t="s">
        <v>21</v>
      </c>
      <c r="R101" s="110">
        <f>S101+T101+U101+V101+W101</f>
        <v>17</v>
      </c>
      <c r="S101" s="69">
        <v>5</v>
      </c>
      <c r="T101" s="69">
        <v>7</v>
      </c>
      <c r="U101" s="69">
        <v>3</v>
      </c>
      <c r="V101" s="69">
        <v>1</v>
      </c>
      <c r="W101" s="69">
        <v>1</v>
      </c>
      <c r="X101" s="69">
        <v>4</v>
      </c>
      <c r="Y101" s="69">
        <v>1</v>
      </c>
      <c r="Z101" s="69">
        <v>1</v>
      </c>
    </row>
    <row r="102" spans="1:26" ht="54.6" customHeight="1" x14ac:dyDescent="0.2">
      <c r="A102" s="92"/>
      <c r="B102" s="97"/>
      <c r="C102" s="112"/>
      <c r="D102" s="112"/>
      <c r="E102" s="97"/>
      <c r="F102" s="53" t="s">
        <v>18</v>
      </c>
      <c r="G102" s="51">
        <f t="shared" si="26"/>
        <v>4563769.76</v>
      </c>
      <c r="H102" s="52">
        <f>H105+H108+H111+H114+H143+H170+H197+H224+H251+H278+H281+H308+H311+H314+H317+H320+H323</f>
        <v>453596.02</v>
      </c>
      <c r="I102" s="52">
        <f>I105+I108+I111+I114+I143+I170+I197+I224+I251+I278+I281+I308+I311+I314+I317+I320+I323+I350</f>
        <v>332582.32</v>
      </c>
      <c r="J102" s="52">
        <v>302715.65999999997</v>
      </c>
      <c r="K102" s="52">
        <f>K362+K365+K368+K371+K377+K380+K383+K374+K386</f>
        <v>830000</v>
      </c>
      <c r="L102" s="52">
        <f>L362+L365+L368+L371+L377+L380+L383+L374+L386+L389+L401</f>
        <v>25000</v>
      </c>
      <c r="M102" s="52">
        <f>M401+M404+M407+M413+M410</f>
        <v>2599875.7599999998</v>
      </c>
      <c r="N102" s="52">
        <v>10000</v>
      </c>
      <c r="O102" s="52">
        <v>10000</v>
      </c>
      <c r="P102" s="97"/>
      <c r="Q102" s="112"/>
      <c r="R102" s="110"/>
      <c r="S102" s="70"/>
      <c r="T102" s="70"/>
      <c r="U102" s="70"/>
      <c r="V102" s="70"/>
      <c r="W102" s="70"/>
      <c r="X102" s="70"/>
      <c r="Y102" s="70"/>
      <c r="Z102" s="70"/>
    </row>
    <row r="103" spans="1:26" ht="60" customHeight="1" x14ac:dyDescent="0.2">
      <c r="A103" s="92"/>
      <c r="B103" s="98"/>
      <c r="C103" s="113"/>
      <c r="D103" s="113"/>
      <c r="E103" s="98"/>
      <c r="F103" s="53" t="s">
        <v>19</v>
      </c>
      <c r="G103" s="51">
        <f t="shared" si="26"/>
        <v>29083546.509999998</v>
      </c>
      <c r="H103" s="52">
        <f>H106+H109+H112+H115+H144+H171+H198+H225+H252+H279+H282+H309+H312+H315+H318+H321+H324</f>
        <v>1494803.98</v>
      </c>
      <c r="I103" s="52">
        <f>I106+I109+I112+I115+I144+I171+I198+I225+I252+I279+I282+I309+I312+I315+I318+I321+I324+I351</f>
        <v>1339677.46</v>
      </c>
      <c r="J103" s="52">
        <f>J106+J109+J112+J115+J144+J171+J198+J225+J252+J279+J282+J309+J312+J315+J318+J321+J324+J351+J354+J357+J360</f>
        <v>1084565.6000000001</v>
      </c>
      <c r="K103" s="52">
        <f>K363+K366+K369+K372+K378+K381+K384+K375+K387</f>
        <v>0</v>
      </c>
      <c r="L103" s="52">
        <f>L363+L366+L369+L372+L378+L381+L384+L375+L387+L390+L402</f>
        <v>453131.79</v>
      </c>
      <c r="M103" s="52">
        <f t="shared" ref="M103:O103" si="84">M363+M366+M369+M372+M378+M381+M384+M375+M387+M390+M402</f>
        <v>24711367.68</v>
      </c>
      <c r="N103" s="52">
        <f t="shared" ref="N103" si="85">N363+N366+N369+N372+N378+N381+N384+N375+N387+N390+N402</f>
        <v>0</v>
      </c>
      <c r="O103" s="52">
        <f t="shared" si="84"/>
        <v>0</v>
      </c>
      <c r="P103" s="98"/>
      <c r="Q103" s="113"/>
      <c r="R103" s="110"/>
      <c r="S103" s="71"/>
      <c r="T103" s="71"/>
      <c r="U103" s="71"/>
      <c r="V103" s="71"/>
      <c r="W103" s="71"/>
      <c r="X103" s="71"/>
      <c r="Y103" s="71"/>
      <c r="Z103" s="71"/>
    </row>
    <row r="104" spans="1:26" ht="48" customHeight="1" x14ac:dyDescent="0.2">
      <c r="A104" s="15"/>
      <c r="B104" s="79" t="s">
        <v>103</v>
      </c>
      <c r="C104" s="56">
        <v>2020</v>
      </c>
      <c r="D104" s="56">
        <v>2020</v>
      </c>
      <c r="E104" s="79" t="s">
        <v>55</v>
      </c>
      <c r="F104" s="11" t="s">
        <v>13</v>
      </c>
      <c r="G104" s="32">
        <f t="shared" si="26"/>
        <v>512100</v>
      </c>
      <c r="H104" s="34">
        <f>H105+H106</f>
        <v>512100</v>
      </c>
      <c r="I104" s="34">
        <f t="shared" ref="I104:M104" si="86">I105+I106</f>
        <v>0</v>
      </c>
      <c r="J104" s="34">
        <f t="shared" si="86"/>
        <v>0</v>
      </c>
      <c r="K104" s="34">
        <f t="shared" si="86"/>
        <v>0</v>
      </c>
      <c r="L104" s="34">
        <f t="shared" si="86"/>
        <v>0</v>
      </c>
      <c r="M104" s="34">
        <f t="shared" si="86"/>
        <v>0</v>
      </c>
      <c r="N104" s="34">
        <f t="shared" ref="N104:O104" si="87">N105+N106</f>
        <v>0</v>
      </c>
      <c r="O104" s="34">
        <f t="shared" si="87"/>
        <v>0</v>
      </c>
      <c r="P104" s="79" t="s">
        <v>91</v>
      </c>
      <c r="Q104" s="56" t="s">
        <v>21</v>
      </c>
      <c r="R104" s="55">
        <v>1</v>
      </c>
      <c r="S104" s="59">
        <v>1</v>
      </c>
      <c r="T104" s="59">
        <v>0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59">
        <v>0</v>
      </c>
    </row>
    <row r="105" spans="1:26" ht="45" customHeight="1" x14ac:dyDescent="0.2">
      <c r="A105" s="15"/>
      <c r="B105" s="80"/>
      <c r="C105" s="57"/>
      <c r="D105" s="57"/>
      <c r="E105" s="80"/>
      <c r="F105" s="13" t="s">
        <v>18</v>
      </c>
      <c r="G105" s="32">
        <f t="shared" si="26"/>
        <v>119219.11</v>
      </c>
      <c r="H105" s="34">
        <v>119219.11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80"/>
      <c r="Q105" s="57"/>
      <c r="R105" s="55"/>
      <c r="S105" s="60"/>
      <c r="T105" s="60"/>
      <c r="U105" s="60"/>
      <c r="V105" s="60"/>
      <c r="W105" s="60"/>
      <c r="X105" s="60"/>
      <c r="Y105" s="60"/>
      <c r="Z105" s="60"/>
    </row>
    <row r="106" spans="1:26" ht="57.75" customHeight="1" x14ac:dyDescent="0.2">
      <c r="A106" s="15"/>
      <c r="B106" s="81"/>
      <c r="C106" s="58"/>
      <c r="D106" s="58"/>
      <c r="E106" s="81"/>
      <c r="F106" s="13" t="s">
        <v>19</v>
      </c>
      <c r="G106" s="32">
        <f t="shared" si="26"/>
        <v>392880.89</v>
      </c>
      <c r="H106" s="34">
        <v>392880.89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81"/>
      <c r="Q106" s="58"/>
      <c r="R106" s="55"/>
      <c r="S106" s="61"/>
      <c r="T106" s="61"/>
      <c r="U106" s="61"/>
      <c r="V106" s="61"/>
      <c r="W106" s="61"/>
      <c r="X106" s="61"/>
      <c r="Y106" s="61"/>
      <c r="Z106" s="61"/>
    </row>
    <row r="107" spans="1:26" ht="55.5" customHeight="1" x14ac:dyDescent="0.2">
      <c r="A107" s="15"/>
      <c r="B107" s="79" t="s">
        <v>104</v>
      </c>
      <c r="C107" s="56">
        <v>2020</v>
      </c>
      <c r="D107" s="56">
        <v>2020</v>
      </c>
      <c r="E107" s="79" t="s">
        <v>55</v>
      </c>
      <c r="F107" s="11" t="s">
        <v>13</v>
      </c>
      <c r="G107" s="32">
        <f t="shared" si="26"/>
        <v>512100</v>
      </c>
      <c r="H107" s="34">
        <f>H108+H109</f>
        <v>512100</v>
      </c>
      <c r="I107" s="34">
        <f t="shared" ref="I107:M107" si="88">I108+I109</f>
        <v>0</v>
      </c>
      <c r="J107" s="34">
        <f t="shared" si="88"/>
        <v>0</v>
      </c>
      <c r="K107" s="34">
        <f t="shared" si="88"/>
        <v>0</v>
      </c>
      <c r="L107" s="34">
        <f t="shared" si="88"/>
        <v>0</v>
      </c>
      <c r="M107" s="34">
        <f t="shared" si="88"/>
        <v>0</v>
      </c>
      <c r="N107" s="34">
        <f t="shared" ref="N107:O107" si="89">N108+N109</f>
        <v>0</v>
      </c>
      <c r="O107" s="34">
        <f t="shared" si="89"/>
        <v>0</v>
      </c>
      <c r="P107" s="79" t="s">
        <v>91</v>
      </c>
      <c r="Q107" s="56" t="s">
        <v>21</v>
      </c>
      <c r="R107" s="55">
        <v>1</v>
      </c>
      <c r="S107" s="59">
        <v>1</v>
      </c>
      <c r="T107" s="59">
        <v>0</v>
      </c>
      <c r="U107" s="59">
        <v>0</v>
      </c>
      <c r="V107" s="59">
        <v>0</v>
      </c>
      <c r="W107" s="59">
        <v>0</v>
      </c>
      <c r="X107" s="59">
        <v>0</v>
      </c>
      <c r="Y107" s="59">
        <v>0</v>
      </c>
      <c r="Z107" s="59">
        <v>0</v>
      </c>
    </row>
    <row r="108" spans="1:26" ht="48" customHeight="1" x14ac:dyDescent="0.2">
      <c r="A108" s="15"/>
      <c r="B108" s="80"/>
      <c r="C108" s="57"/>
      <c r="D108" s="57"/>
      <c r="E108" s="80"/>
      <c r="F108" s="13" t="s">
        <v>18</v>
      </c>
      <c r="G108" s="32">
        <f t="shared" si="26"/>
        <v>119219.11</v>
      </c>
      <c r="H108" s="34">
        <v>119219.11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80"/>
      <c r="Q108" s="57"/>
      <c r="R108" s="55"/>
      <c r="S108" s="60"/>
      <c r="T108" s="60"/>
      <c r="U108" s="60"/>
      <c r="V108" s="60"/>
      <c r="W108" s="60"/>
      <c r="X108" s="60"/>
      <c r="Y108" s="60"/>
      <c r="Z108" s="60"/>
    </row>
    <row r="109" spans="1:26" ht="53.25" customHeight="1" x14ac:dyDescent="0.2">
      <c r="A109" s="15"/>
      <c r="B109" s="81"/>
      <c r="C109" s="58"/>
      <c r="D109" s="58"/>
      <c r="E109" s="81"/>
      <c r="F109" s="13" t="s">
        <v>19</v>
      </c>
      <c r="G109" s="32">
        <f t="shared" si="26"/>
        <v>392880.89</v>
      </c>
      <c r="H109" s="34">
        <v>392880.89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81"/>
      <c r="Q109" s="58"/>
      <c r="R109" s="55"/>
      <c r="S109" s="61"/>
      <c r="T109" s="61"/>
      <c r="U109" s="61"/>
      <c r="V109" s="61"/>
      <c r="W109" s="61"/>
      <c r="X109" s="61"/>
      <c r="Y109" s="61"/>
      <c r="Z109" s="61"/>
    </row>
    <row r="110" spans="1:26" ht="46.5" customHeight="1" x14ac:dyDescent="0.2">
      <c r="A110" s="15"/>
      <c r="B110" s="79" t="s">
        <v>105</v>
      </c>
      <c r="C110" s="56">
        <v>2020</v>
      </c>
      <c r="D110" s="56">
        <v>2020</v>
      </c>
      <c r="E110" s="79" t="s">
        <v>55</v>
      </c>
      <c r="F110" s="11" t="s">
        <v>13</v>
      </c>
      <c r="G110" s="32">
        <f t="shared" si="26"/>
        <v>924200</v>
      </c>
      <c r="H110" s="34">
        <f>H111+H112</f>
        <v>924200</v>
      </c>
      <c r="I110" s="34">
        <f t="shared" ref="I110:M110" si="90">I111+I112</f>
        <v>0</v>
      </c>
      <c r="J110" s="34">
        <f t="shared" si="90"/>
        <v>0</v>
      </c>
      <c r="K110" s="34">
        <f t="shared" si="90"/>
        <v>0</v>
      </c>
      <c r="L110" s="34">
        <f t="shared" si="90"/>
        <v>0</v>
      </c>
      <c r="M110" s="34">
        <f t="shared" si="90"/>
        <v>0</v>
      </c>
      <c r="N110" s="34">
        <f t="shared" ref="N110:O110" si="91">N111+N112</f>
        <v>0</v>
      </c>
      <c r="O110" s="34">
        <f t="shared" si="91"/>
        <v>0</v>
      </c>
      <c r="P110" s="79" t="s">
        <v>91</v>
      </c>
      <c r="Q110" s="56" t="s">
        <v>21</v>
      </c>
      <c r="R110" s="55">
        <v>2</v>
      </c>
      <c r="S110" s="59">
        <v>2</v>
      </c>
      <c r="T110" s="59">
        <v>0</v>
      </c>
      <c r="U110" s="59">
        <v>0</v>
      </c>
      <c r="V110" s="59">
        <v>0</v>
      </c>
      <c r="W110" s="59">
        <v>0</v>
      </c>
      <c r="X110" s="59">
        <v>0</v>
      </c>
      <c r="Y110" s="59">
        <v>0</v>
      </c>
      <c r="Z110" s="59">
        <v>0</v>
      </c>
    </row>
    <row r="111" spans="1:26" ht="50.25" customHeight="1" x14ac:dyDescent="0.2">
      <c r="A111" s="15"/>
      <c r="B111" s="80"/>
      <c r="C111" s="57"/>
      <c r="D111" s="57"/>
      <c r="E111" s="80"/>
      <c r="F111" s="13" t="s">
        <v>18</v>
      </c>
      <c r="G111" s="32">
        <f t="shared" si="26"/>
        <v>215157.8</v>
      </c>
      <c r="H111" s="34">
        <v>215157.8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80"/>
      <c r="Q111" s="57"/>
      <c r="R111" s="55"/>
      <c r="S111" s="60"/>
      <c r="T111" s="60"/>
      <c r="U111" s="60"/>
      <c r="V111" s="60"/>
      <c r="W111" s="60"/>
      <c r="X111" s="60"/>
      <c r="Y111" s="60"/>
      <c r="Z111" s="60"/>
    </row>
    <row r="112" spans="1:26" ht="48" customHeight="1" x14ac:dyDescent="0.2">
      <c r="A112" s="15"/>
      <c r="B112" s="81"/>
      <c r="C112" s="58"/>
      <c r="D112" s="58"/>
      <c r="E112" s="81"/>
      <c r="F112" s="13" t="s">
        <v>19</v>
      </c>
      <c r="G112" s="32">
        <f t="shared" si="26"/>
        <v>709042.2</v>
      </c>
      <c r="H112" s="34">
        <v>709042.2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81"/>
      <c r="Q112" s="58"/>
      <c r="R112" s="55"/>
      <c r="S112" s="61"/>
      <c r="T112" s="61"/>
      <c r="U112" s="61"/>
      <c r="V112" s="61"/>
      <c r="W112" s="61"/>
      <c r="X112" s="61"/>
      <c r="Y112" s="61"/>
      <c r="Z112" s="61"/>
    </row>
    <row r="113" spans="1:26" ht="83.25" hidden="1" customHeight="1" x14ac:dyDescent="0.2">
      <c r="A113" s="15"/>
      <c r="B113" s="79" t="s">
        <v>142</v>
      </c>
      <c r="C113" s="56">
        <v>2021</v>
      </c>
      <c r="D113" s="56">
        <v>2021</v>
      </c>
      <c r="E113" s="79" t="s">
        <v>55</v>
      </c>
      <c r="F113" s="11" t="s">
        <v>13</v>
      </c>
      <c r="G113" s="32">
        <f t="shared" si="26"/>
        <v>0</v>
      </c>
      <c r="H113" s="34">
        <f>H114+H115</f>
        <v>0</v>
      </c>
      <c r="I113" s="34">
        <f t="shared" ref="I113:M113" si="92">I114+I115</f>
        <v>0</v>
      </c>
      <c r="J113" s="34">
        <f t="shared" si="92"/>
        <v>0</v>
      </c>
      <c r="K113" s="34">
        <f t="shared" si="92"/>
        <v>0</v>
      </c>
      <c r="L113" s="34">
        <f t="shared" si="92"/>
        <v>0</v>
      </c>
      <c r="M113" s="34">
        <f t="shared" si="92"/>
        <v>0</v>
      </c>
      <c r="N113" s="34">
        <f t="shared" ref="N113:O113" si="93">N114+N115</f>
        <v>0</v>
      </c>
      <c r="O113" s="34">
        <f t="shared" si="93"/>
        <v>0</v>
      </c>
      <c r="P113" s="79" t="s">
        <v>91</v>
      </c>
      <c r="Q113" s="56" t="s">
        <v>21</v>
      </c>
      <c r="R113" s="55">
        <v>0</v>
      </c>
      <c r="S113" s="59">
        <v>0</v>
      </c>
      <c r="T113" s="59">
        <v>0</v>
      </c>
      <c r="U113" s="59">
        <v>0</v>
      </c>
      <c r="V113" s="59">
        <v>0</v>
      </c>
      <c r="W113" s="59">
        <v>0</v>
      </c>
      <c r="X113" s="59">
        <v>0</v>
      </c>
      <c r="Y113" s="59">
        <v>0</v>
      </c>
      <c r="Z113" s="59">
        <v>0</v>
      </c>
    </row>
    <row r="114" spans="1:26" ht="83.25" hidden="1" customHeight="1" x14ac:dyDescent="0.2">
      <c r="A114" s="15"/>
      <c r="B114" s="80"/>
      <c r="C114" s="57"/>
      <c r="D114" s="57"/>
      <c r="E114" s="80"/>
      <c r="F114" s="13" t="s">
        <v>18</v>
      </c>
      <c r="G114" s="32">
        <f t="shared" si="26"/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80"/>
      <c r="Q114" s="57"/>
      <c r="R114" s="55"/>
      <c r="S114" s="60"/>
      <c r="T114" s="60"/>
      <c r="U114" s="60"/>
      <c r="V114" s="60"/>
      <c r="W114" s="60"/>
      <c r="X114" s="60"/>
      <c r="Y114" s="60"/>
      <c r="Z114" s="60"/>
    </row>
    <row r="115" spans="1:26" ht="83.25" hidden="1" customHeight="1" x14ac:dyDescent="0.2">
      <c r="A115" s="15"/>
      <c r="B115" s="81"/>
      <c r="C115" s="58"/>
      <c r="D115" s="58"/>
      <c r="E115" s="81"/>
      <c r="F115" s="13" t="s">
        <v>19</v>
      </c>
      <c r="G115" s="32">
        <f t="shared" si="26"/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81"/>
      <c r="Q115" s="58"/>
      <c r="R115" s="55"/>
      <c r="S115" s="61"/>
      <c r="T115" s="61"/>
      <c r="U115" s="61"/>
      <c r="V115" s="61"/>
      <c r="W115" s="61"/>
      <c r="X115" s="61"/>
      <c r="Y115" s="61"/>
      <c r="Z115" s="61"/>
    </row>
    <row r="116" spans="1:26" ht="83.25" hidden="1" customHeight="1" x14ac:dyDescent="0.2">
      <c r="A116" s="15"/>
      <c r="B116" s="79" t="s">
        <v>92</v>
      </c>
      <c r="C116" s="56"/>
      <c r="D116" s="56">
        <v>2020</v>
      </c>
      <c r="E116" s="79" t="s">
        <v>66</v>
      </c>
      <c r="F116" s="11" t="s">
        <v>13</v>
      </c>
      <c r="G116" s="32">
        <f t="shared" si="26"/>
        <v>0</v>
      </c>
      <c r="H116" s="34">
        <f>H117+H118</f>
        <v>0</v>
      </c>
      <c r="I116" s="34">
        <f t="shared" ref="I116:M116" si="94">I117+I118</f>
        <v>0</v>
      </c>
      <c r="J116" s="34">
        <f t="shared" si="94"/>
        <v>0</v>
      </c>
      <c r="K116" s="34">
        <f t="shared" si="94"/>
        <v>0</v>
      </c>
      <c r="L116" s="34">
        <f t="shared" si="94"/>
        <v>0</v>
      </c>
      <c r="M116" s="34">
        <f t="shared" si="94"/>
        <v>0</v>
      </c>
      <c r="N116" s="34">
        <f t="shared" ref="N116:O116" si="95">N117+N118</f>
        <v>0</v>
      </c>
      <c r="O116" s="34">
        <f t="shared" si="95"/>
        <v>0</v>
      </c>
      <c r="P116" s="79" t="s">
        <v>101</v>
      </c>
      <c r="Q116" s="56" t="s">
        <v>93</v>
      </c>
      <c r="R116" s="55">
        <v>200</v>
      </c>
      <c r="S116" s="59">
        <v>200</v>
      </c>
      <c r="T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</row>
    <row r="117" spans="1:26" ht="83.25" hidden="1" customHeight="1" x14ac:dyDescent="0.2">
      <c r="A117" s="15"/>
      <c r="B117" s="80"/>
      <c r="C117" s="57"/>
      <c r="D117" s="57"/>
      <c r="E117" s="80"/>
      <c r="F117" s="13" t="s">
        <v>18</v>
      </c>
      <c r="G117" s="32">
        <f t="shared" si="26"/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80"/>
      <c r="Q117" s="57"/>
      <c r="R117" s="55"/>
      <c r="S117" s="60"/>
      <c r="T117" s="60"/>
      <c r="U117" s="60"/>
      <c r="V117" s="60"/>
      <c r="W117" s="60"/>
      <c r="X117" s="60"/>
      <c r="Y117" s="60"/>
      <c r="Z117" s="60"/>
    </row>
    <row r="118" spans="1:26" ht="83.25" hidden="1" customHeight="1" x14ac:dyDescent="0.2">
      <c r="A118" s="15"/>
      <c r="B118" s="81"/>
      <c r="C118" s="58"/>
      <c r="D118" s="58"/>
      <c r="E118" s="81"/>
      <c r="F118" s="13" t="s">
        <v>19</v>
      </c>
      <c r="G118" s="32">
        <f t="shared" ref="G118:G181" si="96">SUM(H118:O118)</f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81"/>
      <c r="Q118" s="58"/>
      <c r="R118" s="55"/>
      <c r="S118" s="61"/>
      <c r="T118" s="61"/>
      <c r="U118" s="61"/>
      <c r="V118" s="61"/>
      <c r="W118" s="61"/>
      <c r="X118" s="61"/>
      <c r="Y118" s="61"/>
      <c r="Z118" s="61"/>
    </row>
    <row r="119" spans="1:26" ht="83.25" hidden="1" customHeight="1" x14ac:dyDescent="0.2">
      <c r="A119" s="15"/>
      <c r="B119" s="79" t="s">
        <v>94</v>
      </c>
      <c r="C119" s="56"/>
      <c r="D119" s="56">
        <v>2020</v>
      </c>
      <c r="E119" s="79" t="s">
        <v>66</v>
      </c>
      <c r="F119" s="11" t="s">
        <v>13</v>
      </c>
      <c r="G119" s="32">
        <f t="shared" si="96"/>
        <v>0</v>
      </c>
      <c r="H119" s="34">
        <f>H120+H121</f>
        <v>0</v>
      </c>
      <c r="I119" s="34">
        <f t="shared" ref="I119:M119" si="97">I120+I121</f>
        <v>0</v>
      </c>
      <c r="J119" s="34">
        <f t="shared" si="97"/>
        <v>0</v>
      </c>
      <c r="K119" s="34">
        <f t="shared" si="97"/>
        <v>0</v>
      </c>
      <c r="L119" s="34">
        <f t="shared" si="97"/>
        <v>0</v>
      </c>
      <c r="M119" s="34">
        <f t="shared" si="97"/>
        <v>0</v>
      </c>
      <c r="N119" s="34">
        <f t="shared" ref="N119:O119" si="98">N120+N121</f>
        <v>0</v>
      </c>
      <c r="O119" s="34">
        <f t="shared" si="98"/>
        <v>0</v>
      </c>
      <c r="P119" s="79" t="s">
        <v>101</v>
      </c>
      <c r="Q119" s="56" t="s">
        <v>93</v>
      </c>
      <c r="R119" s="55">
        <v>200</v>
      </c>
      <c r="S119" s="59">
        <v>200</v>
      </c>
      <c r="T119" s="59">
        <v>0</v>
      </c>
      <c r="U119" s="59">
        <v>0</v>
      </c>
      <c r="V119" s="59">
        <v>0</v>
      </c>
      <c r="W119" s="59">
        <v>0</v>
      </c>
      <c r="X119" s="59">
        <v>0</v>
      </c>
      <c r="Y119" s="59">
        <v>0</v>
      </c>
      <c r="Z119" s="59">
        <v>0</v>
      </c>
    </row>
    <row r="120" spans="1:26" ht="83.25" hidden="1" customHeight="1" x14ac:dyDescent="0.2">
      <c r="A120" s="15"/>
      <c r="B120" s="80"/>
      <c r="C120" s="57"/>
      <c r="D120" s="57"/>
      <c r="E120" s="80"/>
      <c r="F120" s="13" t="s">
        <v>18</v>
      </c>
      <c r="G120" s="32">
        <f t="shared" si="96"/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80"/>
      <c r="Q120" s="57"/>
      <c r="R120" s="55"/>
      <c r="S120" s="60"/>
      <c r="T120" s="60"/>
      <c r="U120" s="60"/>
      <c r="V120" s="60"/>
      <c r="W120" s="60"/>
      <c r="X120" s="60"/>
      <c r="Y120" s="60"/>
      <c r="Z120" s="60"/>
    </row>
    <row r="121" spans="1:26" ht="83.25" hidden="1" customHeight="1" x14ac:dyDescent="0.2">
      <c r="A121" s="15"/>
      <c r="B121" s="81"/>
      <c r="C121" s="58"/>
      <c r="D121" s="58"/>
      <c r="E121" s="81"/>
      <c r="F121" s="13" t="s">
        <v>19</v>
      </c>
      <c r="G121" s="32">
        <f t="shared" si="96"/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81"/>
      <c r="Q121" s="58"/>
      <c r="R121" s="55"/>
      <c r="S121" s="61"/>
      <c r="T121" s="61"/>
      <c r="U121" s="61"/>
      <c r="V121" s="61"/>
      <c r="W121" s="61"/>
      <c r="X121" s="61"/>
      <c r="Y121" s="61"/>
      <c r="Z121" s="61"/>
    </row>
    <row r="122" spans="1:26" ht="83.25" hidden="1" customHeight="1" x14ac:dyDescent="0.2">
      <c r="A122" s="15"/>
      <c r="B122" s="79" t="s">
        <v>95</v>
      </c>
      <c r="C122" s="56"/>
      <c r="D122" s="56">
        <v>2020</v>
      </c>
      <c r="E122" s="79" t="s">
        <v>66</v>
      </c>
      <c r="F122" s="11" t="s">
        <v>13</v>
      </c>
      <c r="G122" s="32">
        <f t="shared" si="96"/>
        <v>0</v>
      </c>
      <c r="H122" s="34">
        <f>H123+H124</f>
        <v>0</v>
      </c>
      <c r="I122" s="34">
        <f t="shared" ref="I122:M122" si="99">I123+I124</f>
        <v>0</v>
      </c>
      <c r="J122" s="34">
        <f t="shared" si="99"/>
        <v>0</v>
      </c>
      <c r="K122" s="34">
        <f t="shared" si="99"/>
        <v>0</v>
      </c>
      <c r="L122" s="34">
        <f t="shared" si="99"/>
        <v>0</v>
      </c>
      <c r="M122" s="34">
        <f t="shared" si="99"/>
        <v>0</v>
      </c>
      <c r="N122" s="34">
        <f t="shared" ref="N122:O122" si="100">N123+N124</f>
        <v>0</v>
      </c>
      <c r="O122" s="34">
        <f t="shared" si="100"/>
        <v>0</v>
      </c>
      <c r="P122" s="79" t="s">
        <v>101</v>
      </c>
      <c r="Q122" s="56" t="s">
        <v>93</v>
      </c>
      <c r="R122" s="55">
        <v>100</v>
      </c>
      <c r="S122" s="59">
        <v>100</v>
      </c>
      <c r="T122" s="59">
        <v>0</v>
      </c>
      <c r="U122" s="59">
        <v>0</v>
      </c>
      <c r="V122" s="59">
        <v>0</v>
      </c>
      <c r="W122" s="59">
        <v>0</v>
      </c>
      <c r="X122" s="59">
        <v>0</v>
      </c>
      <c r="Y122" s="59">
        <v>0</v>
      </c>
      <c r="Z122" s="59">
        <v>0</v>
      </c>
    </row>
    <row r="123" spans="1:26" ht="83.25" hidden="1" customHeight="1" x14ac:dyDescent="0.2">
      <c r="A123" s="15"/>
      <c r="B123" s="80"/>
      <c r="C123" s="57"/>
      <c r="D123" s="57"/>
      <c r="E123" s="80"/>
      <c r="F123" s="13" t="s">
        <v>18</v>
      </c>
      <c r="G123" s="32">
        <f t="shared" si="96"/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80"/>
      <c r="Q123" s="57"/>
      <c r="R123" s="55"/>
      <c r="S123" s="60"/>
      <c r="T123" s="60"/>
      <c r="U123" s="60"/>
      <c r="V123" s="60"/>
      <c r="W123" s="60"/>
      <c r="X123" s="60"/>
      <c r="Y123" s="60"/>
      <c r="Z123" s="60"/>
    </row>
    <row r="124" spans="1:26" ht="83.25" hidden="1" customHeight="1" x14ac:dyDescent="0.2">
      <c r="A124" s="15"/>
      <c r="B124" s="81"/>
      <c r="C124" s="58"/>
      <c r="D124" s="58"/>
      <c r="E124" s="81"/>
      <c r="F124" s="13" t="s">
        <v>19</v>
      </c>
      <c r="G124" s="32">
        <f t="shared" si="96"/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81"/>
      <c r="Q124" s="58"/>
      <c r="R124" s="55"/>
      <c r="S124" s="61"/>
      <c r="T124" s="61"/>
      <c r="U124" s="61"/>
      <c r="V124" s="61"/>
      <c r="W124" s="61"/>
      <c r="X124" s="61"/>
      <c r="Y124" s="61"/>
      <c r="Z124" s="61"/>
    </row>
    <row r="125" spans="1:26" ht="83.25" hidden="1" customHeight="1" x14ac:dyDescent="0.2">
      <c r="A125" s="15"/>
      <c r="B125" s="79" t="s">
        <v>96</v>
      </c>
      <c r="C125" s="56"/>
      <c r="D125" s="56">
        <v>2020</v>
      </c>
      <c r="E125" s="79" t="s">
        <v>66</v>
      </c>
      <c r="F125" s="11" t="s">
        <v>13</v>
      </c>
      <c r="G125" s="32">
        <f t="shared" si="96"/>
        <v>0</v>
      </c>
      <c r="H125" s="34">
        <f>H126+H127</f>
        <v>0</v>
      </c>
      <c r="I125" s="34">
        <f t="shared" ref="I125:M125" si="101">I126+I127</f>
        <v>0</v>
      </c>
      <c r="J125" s="34">
        <f t="shared" si="101"/>
        <v>0</v>
      </c>
      <c r="K125" s="34">
        <f t="shared" si="101"/>
        <v>0</v>
      </c>
      <c r="L125" s="34">
        <f t="shared" si="101"/>
        <v>0</v>
      </c>
      <c r="M125" s="34">
        <f t="shared" si="101"/>
        <v>0</v>
      </c>
      <c r="N125" s="34">
        <f t="shared" ref="N125:O125" si="102">N126+N127</f>
        <v>0</v>
      </c>
      <c r="O125" s="34">
        <f t="shared" si="102"/>
        <v>0</v>
      </c>
      <c r="P125" s="79" t="s">
        <v>101</v>
      </c>
      <c r="Q125" s="56" t="s">
        <v>21</v>
      </c>
      <c r="R125" s="55">
        <v>500</v>
      </c>
      <c r="S125" s="59">
        <v>500</v>
      </c>
      <c r="T125" s="59">
        <v>0</v>
      </c>
      <c r="U125" s="59">
        <v>0</v>
      </c>
      <c r="V125" s="59">
        <v>0</v>
      </c>
      <c r="W125" s="59">
        <v>0</v>
      </c>
      <c r="X125" s="59">
        <v>0</v>
      </c>
      <c r="Y125" s="59">
        <v>0</v>
      </c>
      <c r="Z125" s="59">
        <v>0</v>
      </c>
    </row>
    <row r="126" spans="1:26" ht="83.25" hidden="1" customHeight="1" x14ac:dyDescent="0.2">
      <c r="A126" s="15"/>
      <c r="B126" s="80"/>
      <c r="C126" s="57"/>
      <c r="D126" s="57"/>
      <c r="E126" s="80"/>
      <c r="F126" s="13" t="s">
        <v>18</v>
      </c>
      <c r="G126" s="32">
        <f t="shared" si="96"/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80"/>
      <c r="Q126" s="57"/>
      <c r="R126" s="55"/>
      <c r="S126" s="60"/>
      <c r="T126" s="60"/>
      <c r="U126" s="60"/>
      <c r="V126" s="60"/>
      <c r="W126" s="60"/>
      <c r="X126" s="60"/>
      <c r="Y126" s="60"/>
      <c r="Z126" s="60"/>
    </row>
    <row r="127" spans="1:26" ht="83.25" hidden="1" customHeight="1" x14ac:dyDescent="0.2">
      <c r="A127" s="15"/>
      <c r="B127" s="81"/>
      <c r="C127" s="58"/>
      <c r="D127" s="58"/>
      <c r="E127" s="81"/>
      <c r="F127" s="13" t="s">
        <v>19</v>
      </c>
      <c r="G127" s="32">
        <f t="shared" si="96"/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81"/>
      <c r="Q127" s="58"/>
      <c r="R127" s="55"/>
      <c r="S127" s="61"/>
      <c r="T127" s="61"/>
      <c r="U127" s="61"/>
      <c r="V127" s="61"/>
      <c r="W127" s="61"/>
      <c r="X127" s="61"/>
      <c r="Y127" s="61"/>
      <c r="Z127" s="61"/>
    </row>
    <row r="128" spans="1:26" ht="83.25" hidden="1" customHeight="1" x14ac:dyDescent="0.2">
      <c r="A128" s="15"/>
      <c r="B128" s="79" t="s">
        <v>97</v>
      </c>
      <c r="C128" s="56"/>
      <c r="D128" s="56">
        <v>2020</v>
      </c>
      <c r="E128" s="79" t="s">
        <v>66</v>
      </c>
      <c r="F128" s="11" t="s">
        <v>13</v>
      </c>
      <c r="G128" s="32">
        <f t="shared" si="96"/>
        <v>0</v>
      </c>
      <c r="H128" s="34">
        <f>H129+H130</f>
        <v>0</v>
      </c>
      <c r="I128" s="34">
        <f t="shared" ref="I128:M128" si="103">I129+I130</f>
        <v>0</v>
      </c>
      <c r="J128" s="34">
        <f t="shared" si="103"/>
        <v>0</v>
      </c>
      <c r="K128" s="34">
        <f t="shared" si="103"/>
        <v>0</v>
      </c>
      <c r="L128" s="34">
        <f t="shared" si="103"/>
        <v>0</v>
      </c>
      <c r="M128" s="34">
        <f t="shared" si="103"/>
        <v>0</v>
      </c>
      <c r="N128" s="34">
        <f t="shared" ref="N128:O128" si="104">N129+N130</f>
        <v>0</v>
      </c>
      <c r="O128" s="34">
        <f t="shared" si="104"/>
        <v>0</v>
      </c>
      <c r="P128" s="79" t="s">
        <v>101</v>
      </c>
      <c r="Q128" s="56" t="s">
        <v>93</v>
      </c>
      <c r="R128" s="55">
        <v>500</v>
      </c>
      <c r="S128" s="59">
        <v>500</v>
      </c>
      <c r="T128" s="59">
        <v>0</v>
      </c>
      <c r="U128" s="59">
        <v>0</v>
      </c>
      <c r="V128" s="59">
        <v>0</v>
      </c>
      <c r="W128" s="59">
        <v>0</v>
      </c>
      <c r="X128" s="59">
        <v>0</v>
      </c>
      <c r="Y128" s="59">
        <v>0</v>
      </c>
      <c r="Z128" s="59">
        <v>0</v>
      </c>
    </row>
    <row r="129" spans="1:26" ht="83.25" hidden="1" customHeight="1" x14ac:dyDescent="0.2">
      <c r="A129" s="15"/>
      <c r="B129" s="80"/>
      <c r="C129" s="57"/>
      <c r="D129" s="57"/>
      <c r="E129" s="80"/>
      <c r="F129" s="13" t="s">
        <v>18</v>
      </c>
      <c r="G129" s="32">
        <f t="shared" si="96"/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80"/>
      <c r="Q129" s="57"/>
      <c r="R129" s="55"/>
      <c r="S129" s="60"/>
      <c r="T129" s="60"/>
      <c r="U129" s="60"/>
      <c r="V129" s="60"/>
      <c r="W129" s="60"/>
      <c r="X129" s="60"/>
      <c r="Y129" s="60"/>
      <c r="Z129" s="60"/>
    </row>
    <row r="130" spans="1:26" ht="83.25" hidden="1" customHeight="1" x14ac:dyDescent="0.2">
      <c r="A130" s="15"/>
      <c r="B130" s="81"/>
      <c r="C130" s="58"/>
      <c r="D130" s="58"/>
      <c r="E130" s="81"/>
      <c r="F130" s="13" t="s">
        <v>19</v>
      </c>
      <c r="G130" s="32">
        <f t="shared" si="96"/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81"/>
      <c r="Q130" s="58"/>
      <c r="R130" s="55"/>
      <c r="S130" s="61"/>
      <c r="T130" s="61"/>
      <c r="U130" s="61"/>
      <c r="V130" s="61"/>
      <c r="W130" s="61"/>
      <c r="X130" s="61"/>
      <c r="Y130" s="61"/>
      <c r="Z130" s="61"/>
    </row>
    <row r="131" spans="1:26" ht="83.25" hidden="1" customHeight="1" x14ac:dyDescent="0.2">
      <c r="A131" s="15"/>
      <c r="B131" s="79" t="s">
        <v>98</v>
      </c>
      <c r="C131" s="56"/>
      <c r="D131" s="56">
        <v>2020</v>
      </c>
      <c r="E131" s="79" t="s">
        <v>66</v>
      </c>
      <c r="F131" s="11" t="s">
        <v>13</v>
      </c>
      <c r="G131" s="32">
        <f t="shared" si="96"/>
        <v>0</v>
      </c>
      <c r="H131" s="34">
        <f>H132+H133</f>
        <v>0</v>
      </c>
      <c r="I131" s="34">
        <f t="shared" ref="I131:M131" si="105">I132+I133</f>
        <v>0</v>
      </c>
      <c r="J131" s="34">
        <f t="shared" si="105"/>
        <v>0</v>
      </c>
      <c r="K131" s="34">
        <f t="shared" si="105"/>
        <v>0</v>
      </c>
      <c r="L131" s="34">
        <f t="shared" si="105"/>
        <v>0</v>
      </c>
      <c r="M131" s="34">
        <f t="shared" si="105"/>
        <v>0</v>
      </c>
      <c r="N131" s="34">
        <f t="shared" ref="N131:O131" si="106">N132+N133</f>
        <v>0</v>
      </c>
      <c r="O131" s="34">
        <f t="shared" si="106"/>
        <v>0</v>
      </c>
      <c r="P131" s="79" t="s">
        <v>102</v>
      </c>
      <c r="Q131" s="56" t="s">
        <v>93</v>
      </c>
      <c r="R131" s="55">
        <v>400</v>
      </c>
      <c r="S131" s="59">
        <v>400</v>
      </c>
      <c r="T131" s="59">
        <v>0</v>
      </c>
      <c r="U131" s="59">
        <v>0</v>
      </c>
      <c r="V131" s="59">
        <v>0</v>
      </c>
      <c r="W131" s="59">
        <v>0</v>
      </c>
      <c r="X131" s="59">
        <v>0</v>
      </c>
      <c r="Y131" s="59">
        <v>0</v>
      </c>
      <c r="Z131" s="59">
        <v>0</v>
      </c>
    </row>
    <row r="132" spans="1:26" ht="83.25" hidden="1" customHeight="1" x14ac:dyDescent="0.2">
      <c r="A132" s="15"/>
      <c r="B132" s="80"/>
      <c r="C132" s="57"/>
      <c r="D132" s="57"/>
      <c r="E132" s="80"/>
      <c r="F132" s="13" t="s">
        <v>18</v>
      </c>
      <c r="G132" s="32">
        <f t="shared" si="96"/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80"/>
      <c r="Q132" s="57"/>
      <c r="R132" s="55"/>
      <c r="S132" s="60"/>
      <c r="T132" s="60"/>
      <c r="U132" s="60"/>
      <c r="V132" s="60"/>
      <c r="W132" s="60"/>
      <c r="X132" s="60"/>
      <c r="Y132" s="60"/>
      <c r="Z132" s="60"/>
    </row>
    <row r="133" spans="1:26" ht="83.25" hidden="1" customHeight="1" x14ac:dyDescent="0.2">
      <c r="A133" s="15"/>
      <c r="B133" s="81"/>
      <c r="C133" s="58"/>
      <c r="D133" s="58"/>
      <c r="E133" s="81"/>
      <c r="F133" s="13" t="s">
        <v>19</v>
      </c>
      <c r="G133" s="32">
        <f t="shared" si="96"/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81"/>
      <c r="Q133" s="58"/>
      <c r="R133" s="55"/>
      <c r="S133" s="61"/>
      <c r="T133" s="61"/>
      <c r="U133" s="61"/>
      <c r="V133" s="61"/>
      <c r="W133" s="61"/>
      <c r="X133" s="61"/>
      <c r="Y133" s="61"/>
      <c r="Z133" s="61"/>
    </row>
    <row r="134" spans="1:26" ht="83.25" hidden="1" customHeight="1" x14ac:dyDescent="0.2">
      <c r="A134" s="15"/>
      <c r="B134" s="79" t="s">
        <v>99</v>
      </c>
      <c r="C134" s="56"/>
      <c r="D134" s="56">
        <v>2020</v>
      </c>
      <c r="E134" s="79" t="s">
        <v>66</v>
      </c>
      <c r="F134" s="11" t="s">
        <v>13</v>
      </c>
      <c r="G134" s="32">
        <f t="shared" si="96"/>
        <v>0</v>
      </c>
      <c r="H134" s="34">
        <f>H135+H136</f>
        <v>0</v>
      </c>
      <c r="I134" s="34">
        <f t="shared" ref="I134:M134" si="107">I135+I136</f>
        <v>0</v>
      </c>
      <c r="J134" s="34">
        <f t="shared" si="107"/>
        <v>0</v>
      </c>
      <c r="K134" s="34">
        <f t="shared" si="107"/>
        <v>0</v>
      </c>
      <c r="L134" s="34">
        <f t="shared" si="107"/>
        <v>0</v>
      </c>
      <c r="M134" s="34">
        <f t="shared" si="107"/>
        <v>0</v>
      </c>
      <c r="N134" s="34">
        <f t="shared" ref="N134:O134" si="108">N135+N136</f>
        <v>0</v>
      </c>
      <c r="O134" s="34">
        <f t="shared" si="108"/>
        <v>0</v>
      </c>
      <c r="P134" s="79" t="s">
        <v>102</v>
      </c>
      <c r="Q134" s="56" t="s">
        <v>93</v>
      </c>
      <c r="R134" s="55">
        <v>400</v>
      </c>
      <c r="S134" s="59">
        <v>400</v>
      </c>
      <c r="T134" s="59">
        <v>0</v>
      </c>
      <c r="U134" s="59">
        <v>0</v>
      </c>
      <c r="V134" s="59">
        <v>0</v>
      </c>
      <c r="W134" s="59">
        <v>0</v>
      </c>
      <c r="X134" s="59">
        <v>0</v>
      </c>
      <c r="Y134" s="59">
        <v>0</v>
      </c>
      <c r="Z134" s="59">
        <v>0</v>
      </c>
    </row>
    <row r="135" spans="1:26" ht="83.25" hidden="1" customHeight="1" x14ac:dyDescent="0.2">
      <c r="A135" s="15"/>
      <c r="B135" s="80"/>
      <c r="C135" s="57"/>
      <c r="D135" s="57"/>
      <c r="E135" s="80"/>
      <c r="F135" s="13" t="s">
        <v>18</v>
      </c>
      <c r="G135" s="32">
        <f t="shared" si="96"/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80"/>
      <c r="Q135" s="57"/>
      <c r="R135" s="55"/>
      <c r="S135" s="60"/>
      <c r="T135" s="60"/>
      <c r="U135" s="60"/>
      <c r="V135" s="60"/>
      <c r="W135" s="60"/>
      <c r="X135" s="60"/>
      <c r="Y135" s="60"/>
      <c r="Z135" s="60"/>
    </row>
    <row r="136" spans="1:26" ht="83.25" hidden="1" customHeight="1" x14ac:dyDescent="0.2">
      <c r="A136" s="15"/>
      <c r="B136" s="81"/>
      <c r="C136" s="58"/>
      <c r="D136" s="58"/>
      <c r="E136" s="81"/>
      <c r="F136" s="13" t="s">
        <v>19</v>
      </c>
      <c r="G136" s="32">
        <f t="shared" si="96"/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81"/>
      <c r="Q136" s="58"/>
      <c r="R136" s="55"/>
      <c r="S136" s="61"/>
      <c r="T136" s="61"/>
      <c r="U136" s="61"/>
      <c r="V136" s="61"/>
      <c r="W136" s="61"/>
      <c r="X136" s="61"/>
      <c r="Y136" s="61"/>
      <c r="Z136" s="61"/>
    </row>
    <row r="137" spans="1:26" ht="83.25" hidden="1" customHeight="1" x14ac:dyDescent="0.2">
      <c r="A137" s="15"/>
      <c r="B137" s="79" t="s">
        <v>100</v>
      </c>
      <c r="C137" s="56"/>
      <c r="D137" s="56">
        <v>2020</v>
      </c>
      <c r="E137" s="79" t="s">
        <v>66</v>
      </c>
      <c r="F137" s="11" t="s">
        <v>13</v>
      </c>
      <c r="G137" s="32">
        <f t="shared" si="96"/>
        <v>0</v>
      </c>
      <c r="H137" s="34">
        <f>H138+H139</f>
        <v>0</v>
      </c>
      <c r="I137" s="34">
        <f t="shared" ref="I137:M137" si="109">I138+I139</f>
        <v>0</v>
      </c>
      <c r="J137" s="34">
        <f t="shared" si="109"/>
        <v>0</v>
      </c>
      <c r="K137" s="34">
        <f t="shared" si="109"/>
        <v>0</v>
      </c>
      <c r="L137" s="34">
        <f t="shared" si="109"/>
        <v>0</v>
      </c>
      <c r="M137" s="34">
        <f t="shared" si="109"/>
        <v>0</v>
      </c>
      <c r="N137" s="34">
        <f t="shared" ref="N137:O137" si="110">N138+N139</f>
        <v>0</v>
      </c>
      <c r="O137" s="34">
        <f t="shared" si="110"/>
        <v>0</v>
      </c>
      <c r="P137" s="79" t="s">
        <v>102</v>
      </c>
      <c r="Q137" s="56" t="s">
        <v>93</v>
      </c>
      <c r="R137" s="55">
        <v>800</v>
      </c>
      <c r="S137" s="59">
        <v>800</v>
      </c>
      <c r="T137" s="59">
        <v>0</v>
      </c>
      <c r="U137" s="59">
        <v>0</v>
      </c>
      <c r="V137" s="59">
        <v>0</v>
      </c>
      <c r="W137" s="59">
        <v>0</v>
      </c>
      <c r="X137" s="59">
        <v>0</v>
      </c>
      <c r="Y137" s="59">
        <v>0</v>
      </c>
      <c r="Z137" s="59">
        <v>0</v>
      </c>
    </row>
    <row r="138" spans="1:26" ht="83.25" hidden="1" customHeight="1" x14ac:dyDescent="0.2">
      <c r="A138" s="15"/>
      <c r="B138" s="80"/>
      <c r="C138" s="57"/>
      <c r="D138" s="57"/>
      <c r="E138" s="80"/>
      <c r="F138" s="13" t="s">
        <v>18</v>
      </c>
      <c r="G138" s="32">
        <f t="shared" si="96"/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80"/>
      <c r="Q138" s="57"/>
      <c r="R138" s="55"/>
      <c r="S138" s="60"/>
      <c r="T138" s="60"/>
      <c r="U138" s="60"/>
      <c r="V138" s="60"/>
      <c r="W138" s="60"/>
      <c r="X138" s="60"/>
      <c r="Y138" s="60"/>
      <c r="Z138" s="60"/>
    </row>
    <row r="139" spans="1:26" ht="83.25" hidden="1" customHeight="1" x14ac:dyDescent="0.2">
      <c r="A139" s="15"/>
      <c r="B139" s="81"/>
      <c r="C139" s="58"/>
      <c r="D139" s="58"/>
      <c r="E139" s="81"/>
      <c r="F139" s="13" t="s">
        <v>19</v>
      </c>
      <c r="G139" s="32">
        <f t="shared" si="96"/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81"/>
      <c r="Q139" s="58"/>
      <c r="R139" s="55"/>
      <c r="S139" s="61"/>
      <c r="T139" s="61"/>
      <c r="U139" s="61"/>
      <c r="V139" s="61"/>
      <c r="W139" s="61"/>
      <c r="X139" s="61"/>
      <c r="Y139" s="61"/>
      <c r="Z139" s="61"/>
    </row>
    <row r="140" spans="1:26" ht="83.25" hidden="1" customHeight="1" x14ac:dyDescent="0.2">
      <c r="A140" s="15"/>
      <c r="B140" s="20"/>
      <c r="C140" s="21"/>
      <c r="D140" s="21"/>
      <c r="E140" s="20"/>
      <c r="F140" s="11" t="s">
        <v>13</v>
      </c>
      <c r="G140" s="32">
        <f t="shared" si="96"/>
        <v>0</v>
      </c>
      <c r="H140" s="34">
        <f>H141+H142</f>
        <v>0</v>
      </c>
      <c r="I140" s="34">
        <f t="shared" ref="I140:M140" si="111">I141+I142</f>
        <v>0</v>
      </c>
      <c r="J140" s="34">
        <f t="shared" si="111"/>
        <v>0</v>
      </c>
      <c r="K140" s="34">
        <f t="shared" si="111"/>
        <v>0</v>
      </c>
      <c r="L140" s="34">
        <f t="shared" si="111"/>
        <v>0</v>
      </c>
      <c r="M140" s="34">
        <f t="shared" si="111"/>
        <v>0</v>
      </c>
      <c r="N140" s="34">
        <f t="shared" ref="N140:O140" si="112">N141+N142</f>
        <v>0</v>
      </c>
      <c r="O140" s="34">
        <f t="shared" si="112"/>
        <v>0</v>
      </c>
      <c r="P140" s="38"/>
      <c r="Q140" s="21"/>
      <c r="R140" s="23"/>
      <c r="S140" s="22"/>
      <c r="T140" s="22"/>
      <c r="U140" s="22"/>
      <c r="V140" s="22"/>
      <c r="W140" s="22"/>
      <c r="X140" s="48"/>
      <c r="Y140" s="22"/>
      <c r="Z140" s="39"/>
    </row>
    <row r="141" spans="1:26" ht="83.25" hidden="1" customHeight="1" x14ac:dyDescent="0.2">
      <c r="A141" s="15"/>
      <c r="B141" s="20"/>
      <c r="C141" s="21"/>
      <c r="D141" s="21"/>
      <c r="E141" s="20"/>
      <c r="F141" s="13" t="s">
        <v>18</v>
      </c>
      <c r="G141" s="32">
        <f t="shared" si="96"/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8"/>
      <c r="Q141" s="21"/>
      <c r="R141" s="23"/>
      <c r="S141" s="22"/>
      <c r="T141" s="22"/>
      <c r="U141" s="22"/>
      <c r="V141" s="22"/>
      <c r="W141" s="22"/>
      <c r="X141" s="48"/>
      <c r="Y141" s="22"/>
      <c r="Z141" s="39"/>
    </row>
    <row r="142" spans="1:26" ht="83.25" hidden="1" customHeight="1" x14ac:dyDescent="0.2">
      <c r="A142" s="15"/>
      <c r="B142" s="79" t="s">
        <v>143</v>
      </c>
      <c r="C142" s="56">
        <v>2021</v>
      </c>
      <c r="D142" s="56">
        <v>2021</v>
      </c>
      <c r="E142" s="79" t="s">
        <v>55</v>
      </c>
      <c r="F142" s="11" t="s">
        <v>13</v>
      </c>
      <c r="G142" s="32">
        <f t="shared" si="96"/>
        <v>0</v>
      </c>
      <c r="H142" s="34">
        <f>H143+H144</f>
        <v>0</v>
      </c>
      <c r="I142" s="34">
        <f t="shared" ref="I142:M142" si="113">I143+I144</f>
        <v>0</v>
      </c>
      <c r="J142" s="34">
        <f t="shared" si="113"/>
        <v>0</v>
      </c>
      <c r="K142" s="34">
        <f t="shared" si="113"/>
        <v>0</v>
      </c>
      <c r="L142" s="34">
        <f t="shared" si="113"/>
        <v>0</v>
      </c>
      <c r="M142" s="34">
        <f t="shared" si="113"/>
        <v>0</v>
      </c>
      <c r="N142" s="34">
        <f t="shared" ref="N142:O142" si="114">N143+N144</f>
        <v>0</v>
      </c>
      <c r="O142" s="34">
        <f t="shared" si="114"/>
        <v>0</v>
      </c>
      <c r="P142" s="79" t="s">
        <v>91</v>
      </c>
      <c r="Q142" s="56" t="s">
        <v>21</v>
      </c>
      <c r="R142" s="55">
        <v>0</v>
      </c>
      <c r="S142" s="59">
        <v>0</v>
      </c>
      <c r="T142" s="59">
        <v>0</v>
      </c>
      <c r="U142" s="59">
        <v>0</v>
      </c>
      <c r="V142" s="59">
        <v>0</v>
      </c>
      <c r="W142" s="59">
        <v>0</v>
      </c>
      <c r="X142" s="59">
        <v>0</v>
      </c>
      <c r="Y142" s="59">
        <v>0</v>
      </c>
      <c r="Z142" s="59">
        <v>0</v>
      </c>
    </row>
    <row r="143" spans="1:26" ht="83.25" hidden="1" customHeight="1" x14ac:dyDescent="0.2">
      <c r="A143" s="15"/>
      <c r="B143" s="80"/>
      <c r="C143" s="57"/>
      <c r="D143" s="57"/>
      <c r="E143" s="80"/>
      <c r="F143" s="13" t="s">
        <v>18</v>
      </c>
      <c r="G143" s="32">
        <f t="shared" si="96"/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80"/>
      <c r="Q143" s="57"/>
      <c r="R143" s="55"/>
      <c r="S143" s="60"/>
      <c r="T143" s="60"/>
      <c r="U143" s="60"/>
      <c r="V143" s="60"/>
      <c r="W143" s="60"/>
      <c r="X143" s="60"/>
      <c r="Y143" s="60"/>
      <c r="Z143" s="60"/>
    </row>
    <row r="144" spans="1:26" ht="83.25" hidden="1" customHeight="1" x14ac:dyDescent="0.2">
      <c r="A144" s="15"/>
      <c r="B144" s="81"/>
      <c r="C144" s="58"/>
      <c r="D144" s="58"/>
      <c r="E144" s="81"/>
      <c r="F144" s="13" t="s">
        <v>19</v>
      </c>
      <c r="G144" s="32">
        <f t="shared" si="96"/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81"/>
      <c r="Q144" s="58"/>
      <c r="R144" s="55"/>
      <c r="S144" s="61"/>
      <c r="T144" s="61"/>
      <c r="U144" s="61"/>
      <c r="V144" s="61"/>
      <c r="W144" s="61"/>
      <c r="X144" s="61"/>
      <c r="Y144" s="61"/>
      <c r="Z144" s="61"/>
    </row>
    <row r="145" spans="1:26" ht="83.25" hidden="1" customHeight="1" x14ac:dyDescent="0.2">
      <c r="A145" s="15"/>
      <c r="B145" s="79" t="s">
        <v>92</v>
      </c>
      <c r="C145" s="56"/>
      <c r="D145" s="56">
        <v>2020</v>
      </c>
      <c r="E145" s="79" t="s">
        <v>66</v>
      </c>
      <c r="F145" s="11" t="s">
        <v>13</v>
      </c>
      <c r="G145" s="32">
        <f t="shared" si="96"/>
        <v>0</v>
      </c>
      <c r="H145" s="34">
        <f>H146+H147</f>
        <v>0</v>
      </c>
      <c r="I145" s="34">
        <f t="shared" ref="I145:M145" si="115">I146+I147</f>
        <v>0</v>
      </c>
      <c r="J145" s="34">
        <f t="shared" si="115"/>
        <v>0</v>
      </c>
      <c r="K145" s="34">
        <f t="shared" si="115"/>
        <v>0</v>
      </c>
      <c r="L145" s="34">
        <f t="shared" si="115"/>
        <v>0</v>
      </c>
      <c r="M145" s="34">
        <f t="shared" si="115"/>
        <v>0</v>
      </c>
      <c r="N145" s="34">
        <f t="shared" ref="N145:O145" si="116">N146+N147</f>
        <v>0</v>
      </c>
      <c r="O145" s="34">
        <f t="shared" si="116"/>
        <v>0</v>
      </c>
      <c r="P145" s="79" t="s">
        <v>101</v>
      </c>
      <c r="Q145" s="56" t="s">
        <v>93</v>
      </c>
      <c r="R145" s="55">
        <v>200</v>
      </c>
      <c r="S145" s="59">
        <v>200</v>
      </c>
      <c r="T145" s="59">
        <v>0</v>
      </c>
      <c r="U145" s="59">
        <v>0</v>
      </c>
      <c r="V145" s="59">
        <v>0</v>
      </c>
      <c r="W145" s="59">
        <v>0</v>
      </c>
      <c r="X145" s="59">
        <v>0</v>
      </c>
      <c r="Y145" s="59">
        <v>0</v>
      </c>
      <c r="Z145" s="59">
        <v>0</v>
      </c>
    </row>
    <row r="146" spans="1:26" ht="83.25" hidden="1" customHeight="1" x14ac:dyDescent="0.2">
      <c r="A146" s="15"/>
      <c r="B146" s="80"/>
      <c r="C146" s="57"/>
      <c r="D146" s="57"/>
      <c r="E146" s="80"/>
      <c r="F146" s="13" t="s">
        <v>18</v>
      </c>
      <c r="G146" s="32">
        <f t="shared" si="96"/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80"/>
      <c r="Q146" s="57"/>
      <c r="R146" s="55"/>
      <c r="S146" s="60"/>
      <c r="T146" s="60"/>
      <c r="U146" s="60"/>
      <c r="V146" s="60"/>
      <c r="W146" s="60"/>
      <c r="X146" s="60"/>
      <c r="Y146" s="60"/>
      <c r="Z146" s="60"/>
    </row>
    <row r="147" spans="1:26" ht="83.25" hidden="1" customHeight="1" x14ac:dyDescent="0.2">
      <c r="A147" s="15"/>
      <c r="B147" s="81"/>
      <c r="C147" s="58"/>
      <c r="D147" s="58"/>
      <c r="E147" s="81"/>
      <c r="F147" s="13" t="s">
        <v>19</v>
      </c>
      <c r="G147" s="32">
        <f t="shared" si="96"/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81"/>
      <c r="Q147" s="58"/>
      <c r="R147" s="55"/>
      <c r="S147" s="61"/>
      <c r="T147" s="61"/>
      <c r="U147" s="61"/>
      <c r="V147" s="61"/>
      <c r="W147" s="61"/>
      <c r="X147" s="61"/>
      <c r="Y147" s="61"/>
      <c r="Z147" s="61"/>
    </row>
    <row r="148" spans="1:26" ht="83.25" hidden="1" customHeight="1" x14ac:dyDescent="0.2">
      <c r="A148" s="15"/>
      <c r="B148" s="79" t="s">
        <v>94</v>
      </c>
      <c r="C148" s="56"/>
      <c r="D148" s="56">
        <v>2020</v>
      </c>
      <c r="E148" s="79" t="s">
        <v>66</v>
      </c>
      <c r="F148" s="11" t="s">
        <v>13</v>
      </c>
      <c r="G148" s="32">
        <f t="shared" si="96"/>
        <v>0</v>
      </c>
      <c r="H148" s="34">
        <f>H149+H150</f>
        <v>0</v>
      </c>
      <c r="I148" s="34">
        <f t="shared" ref="I148:M148" si="117">I149+I150</f>
        <v>0</v>
      </c>
      <c r="J148" s="34">
        <f t="shared" si="117"/>
        <v>0</v>
      </c>
      <c r="K148" s="34">
        <f t="shared" si="117"/>
        <v>0</v>
      </c>
      <c r="L148" s="34">
        <f t="shared" si="117"/>
        <v>0</v>
      </c>
      <c r="M148" s="34">
        <f t="shared" si="117"/>
        <v>0</v>
      </c>
      <c r="N148" s="34">
        <f t="shared" ref="N148:O148" si="118">N149+N150</f>
        <v>0</v>
      </c>
      <c r="O148" s="34">
        <f t="shared" si="118"/>
        <v>0</v>
      </c>
      <c r="P148" s="79" t="s">
        <v>101</v>
      </c>
      <c r="Q148" s="56" t="s">
        <v>93</v>
      </c>
      <c r="R148" s="55">
        <v>200</v>
      </c>
      <c r="S148" s="59">
        <v>200</v>
      </c>
      <c r="T148" s="59">
        <v>0</v>
      </c>
      <c r="U148" s="59">
        <v>0</v>
      </c>
      <c r="V148" s="59">
        <v>0</v>
      </c>
      <c r="W148" s="59">
        <v>0</v>
      </c>
      <c r="X148" s="59">
        <v>0</v>
      </c>
      <c r="Y148" s="59">
        <v>0</v>
      </c>
      <c r="Z148" s="59">
        <v>0</v>
      </c>
    </row>
    <row r="149" spans="1:26" ht="83.25" hidden="1" customHeight="1" x14ac:dyDescent="0.2">
      <c r="A149" s="15"/>
      <c r="B149" s="80"/>
      <c r="C149" s="57"/>
      <c r="D149" s="57"/>
      <c r="E149" s="80"/>
      <c r="F149" s="13" t="s">
        <v>18</v>
      </c>
      <c r="G149" s="32">
        <f t="shared" si="96"/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80"/>
      <c r="Q149" s="57"/>
      <c r="R149" s="55"/>
      <c r="S149" s="60"/>
      <c r="T149" s="60"/>
      <c r="U149" s="60"/>
      <c r="V149" s="60"/>
      <c r="W149" s="60"/>
      <c r="X149" s="60"/>
      <c r="Y149" s="60"/>
      <c r="Z149" s="60"/>
    </row>
    <row r="150" spans="1:26" ht="83.25" hidden="1" customHeight="1" x14ac:dyDescent="0.2">
      <c r="A150" s="15"/>
      <c r="B150" s="81"/>
      <c r="C150" s="58"/>
      <c r="D150" s="58"/>
      <c r="E150" s="81"/>
      <c r="F150" s="13" t="s">
        <v>19</v>
      </c>
      <c r="G150" s="32">
        <f t="shared" si="96"/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81"/>
      <c r="Q150" s="58"/>
      <c r="R150" s="55"/>
      <c r="S150" s="61"/>
      <c r="T150" s="61"/>
      <c r="U150" s="61"/>
      <c r="V150" s="61"/>
      <c r="W150" s="61"/>
      <c r="X150" s="61"/>
      <c r="Y150" s="61"/>
      <c r="Z150" s="61"/>
    </row>
    <row r="151" spans="1:26" ht="83.25" hidden="1" customHeight="1" x14ac:dyDescent="0.2">
      <c r="A151" s="15"/>
      <c r="B151" s="79" t="s">
        <v>95</v>
      </c>
      <c r="C151" s="56"/>
      <c r="D151" s="56">
        <v>2020</v>
      </c>
      <c r="E151" s="79" t="s">
        <v>66</v>
      </c>
      <c r="F151" s="11" t="s">
        <v>13</v>
      </c>
      <c r="G151" s="32">
        <f t="shared" si="96"/>
        <v>0</v>
      </c>
      <c r="H151" s="34">
        <f>H152+H153</f>
        <v>0</v>
      </c>
      <c r="I151" s="34">
        <f t="shared" ref="I151:M151" si="119">I152+I153</f>
        <v>0</v>
      </c>
      <c r="J151" s="34">
        <f t="shared" si="119"/>
        <v>0</v>
      </c>
      <c r="K151" s="34">
        <f t="shared" si="119"/>
        <v>0</v>
      </c>
      <c r="L151" s="34">
        <f t="shared" si="119"/>
        <v>0</v>
      </c>
      <c r="M151" s="34">
        <f t="shared" si="119"/>
        <v>0</v>
      </c>
      <c r="N151" s="34">
        <f t="shared" ref="N151:O151" si="120">N152+N153</f>
        <v>0</v>
      </c>
      <c r="O151" s="34">
        <f t="shared" si="120"/>
        <v>0</v>
      </c>
      <c r="P151" s="79" t="s">
        <v>101</v>
      </c>
      <c r="Q151" s="56" t="s">
        <v>93</v>
      </c>
      <c r="R151" s="55">
        <v>100</v>
      </c>
      <c r="S151" s="59">
        <v>100</v>
      </c>
      <c r="T151" s="59">
        <v>0</v>
      </c>
      <c r="U151" s="59">
        <v>0</v>
      </c>
      <c r="V151" s="59">
        <v>0</v>
      </c>
      <c r="W151" s="59">
        <v>0</v>
      </c>
      <c r="X151" s="59">
        <v>0</v>
      </c>
      <c r="Y151" s="59">
        <v>0</v>
      </c>
      <c r="Z151" s="59">
        <v>0</v>
      </c>
    </row>
    <row r="152" spans="1:26" ht="83.25" hidden="1" customHeight="1" x14ac:dyDescent="0.2">
      <c r="A152" s="15"/>
      <c r="B152" s="80"/>
      <c r="C152" s="57"/>
      <c r="D152" s="57"/>
      <c r="E152" s="80"/>
      <c r="F152" s="13" t="s">
        <v>18</v>
      </c>
      <c r="G152" s="32">
        <f t="shared" si="96"/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80"/>
      <c r="Q152" s="57"/>
      <c r="R152" s="55"/>
      <c r="S152" s="60"/>
      <c r="T152" s="60"/>
      <c r="U152" s="60"/>
      <c r="V152" s="60"/>
      <c r="W152" s="60"/>
      <c r="X152" s="60"/>
      <c r="Y152" s="60"/>
      <c r="Z152" s="60"/>
    </row>
    <row r="153" spans="1:26" ht="83.25" hidden="1" customHeight="1" x14ac:dyDescent="0.2">
      <c r="A153" s="15"/>
      <c r="B153" s="81"/>
      <c r="C153" s="58"/>
      <c r="D153" s="58"/>
      <c r="E153" s="81"/>
      <c r="F153" s="13" t="s">
        <v>19</v>
      </c>
      <c r="G153" s="32">
        <f t="shared" si="96"/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81"/>
      <c r="Q153" s="58"/>
      <c r="R153" s="55"/>
      <c r="S153" s="61"/>
      <c r="T153" s="61"/>
      <c r="U153" s="61"/>
      <c r="V153" s="61"/>
      <c r="W153" s="61"/>
      <c r="X153" s="61"/>
      <c r="Y153" s="61"/>
      <c r="Z153" s="61"/>
    </row>
    <row r="154" spans="1:26" ht="83.25" hidden="1" customHeight="1" x14ac:dyDescent="0.2">
      <c r="A154" s="15"/>
      <c r="B154" s="79" t="s">
        <v>96</v>
      </c>
      <c r="C154" s="56"/>
      <c r="D154" s="56">
        <v>2020</v>
      </c>
      <c r="E154" s="79" t="s">
        <v>66</v>
      </c>
      <c r="F154" s="11" t="s">
        <v>13</v>
      </c>
      <c r="G154" s="32">
        <f t="shared" si="96"/>
        <v>0</v>
      </c>
      <c r="H154" s="34">
        <f>H155+H156</f>
        <v>0</v>
      </c>
      <c r="I154" s="34">
        <f t="shared" ref="I154:M154" si="121">I155+I156</f>
        <v>0</v>
      </c>
      <c r="J154" s="34">
        <f t="shared" si="121"/>
        <v>0</v>
      </c>
      <c r="K154" s="34">
        <f t="shared" si="121"/>
        <v>0</v>
      </c>
      <c r="L154" s="34">
        <f t="shared" si="121"/>
        <v>0</v>
      </c>
      <c r="M154" s="34">
        <f t="shared" si="121"/>
        <v>0</v>
      </c>
      <c r="N154" s="34">
        <f t="shared" ref="N154:O154" si="122">N155+N156</f>
        <v>0</v>
      </c>
      <c r="O154" s="34">
        <f t="shared" si="122"/>
        <v>0</v>
      </c>
      <c r="P154" s="79" t="s">
        <v>101</v>
      </c>
      <c r="Q154" s="56" t="s">
        <v>21</v>
      </c>
      <c r="R154" s="55">
        <v>500</v>
      </c>
      <c r="S154" s="59">
        <v>500</v>
      </c>
      <c r="T154" s="59">
        <v>0</v>
      </c>
      <c r="U154" s="59">
        <v>0</v>
      </c>
      <c r="V154" s="59">
        <v>0</v>
      </c>
      <c r="W154" s="59">
        <v>0</v>
      </c>
      <c r="X154" s="59">
        <v>0</v>
      </c>
      <c r="Y154" s="59">
        <v>0</v>
      </c>
      <c r="Z154" s="59">
        <v>0</v>
      </c>
    </row>
    <row r="155" spans="1:26" ht="83.25" hidden="1" customHeight="1" x14ac:dyDescent="0.2">
      <c r="A155" s="15"/>
      <c r="B155" s="80"/>
      <c r="C155" s="57"/>
      <c r="D155" s="57"/>
      <c r="E155" s="80"/>
      <c r="F155" s="13" t="s">
        <v>18</v>
      </c>
      <c r="G155" s="32">
        <f t="shared" si="96"/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80"/>
      <c r="Q155" s="57"/>
      <c r="R155" s="55"/>
      <c r="S155" s="60"/>
      <c r="T155" s="60"/>
      <c r="U155" s="60"/>
      <c r="V155" s="60"/>
      <c r="W155" s="60"/>
      <c r="X155" s="60"/>
      <c r="Y155" s="60"/>
      <c r="Z155" s="60"/>
    </row>
    <row r="156" spans="1:26" ht="83.25" hidden="1" customHeight="1" x14ac:dyDescent="0.2">
      <c r="A156" s="15"/>
      <c r="B156" s="81"/>
      <c r="C156" s="58"/>
      <c r="D156" s="58"/>
      <c r="E156" s="81"/>
      <c r="F156" s="13" t="s">
        <v>19</v>
      </c>
      <c r="G156" s="32">
        <f t="shared" si="96"/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81"/>
      <c r="Q156" s="58"/>
      <c r="R156" s="55"/>
      <c r="S156" s="61"/>
      <c r="T156" s="61"/>
      <c r="U156" s="61"/>
      <c r="V156" s="61"/>
      <c r="W156" s="61"/>
      <c r="X156" s="61"/>
      <c r="Y156" s="61"/>
      <c r="Z156" s="61"/>
    </row>
    <row r="157" spans="1:26" ht="83.25" hidden="1" customHeight="1" x14ac:dyDescent="0.2">
      <c r="A157" s="15"/>
      <c r="B157" s="79" t="s">
        <v>97</v>
      </c>
      <c r="C157" s="56"/>
      <c r="D157" s="56">
        <v>2020</v>
      </c>
      <c r="E157" s="79" t="s">
        <v>66</v>
      </c>
      <c r="F157" s="11" t="s">
        <v>13</v>
      </c>
      <c r="G157" s="32">
        <f t="shared" si="96"/>
        <v>0</v>
      </c>
      <c r="H157" s="34">
        <f>H158+H159</f>
        <v>0</v>
      </c>
      <c r="I157" s="34">
        <f t="shared" ref="I157:M157" si="123">I158+I159</f>
        <v>0</v>
      </c>
      <c r="J157" s="34">
        <f t="shared" si="123"/>
        <v>0</v>
      </c>
      <c r="K157" s="34">
        <f t="shared" si="123"/>
        <v>0</v>
      </c>
      <c r="L157" s="34">
        <f t="shared" si="123"/>
        <v>0</v>
      </c>
      <c r="M157" s="34">
        <f t="shared" si="123"/>
        <v>0</v>
      </c>
      <c r="N157" s="34">
        <f t="shared" ref="N157:O157" si="124">N158+N159</f>
        <v>0</v>
      </c>
      <c r="O157" s="34">
        <f t="shared" si="124"/>
        <v>0</v>
      </c>
      <c r="P157" s="79" t="s">
        <v>101</v>
      </c>
      <c r="Q157" s="56" t="s">
        <v>93</v>
      </c>
      <c r="R157" s="55">
        <v>500</v>
      </c>
      <c r="S157" s="59">
        <v>500</v>
      </c>
      <c r="T157" s="59">
        <v>0</v>
      </c>
      <c r="U157" s="59">
        <v>0</v>
      </c>
      <c r="V157" s="59">
        <v>0</v>
      </c>
      <c r="W157" s="59">
        <v>0</v>
      </c>
      <c r="X157" s="59">
        <v>0</v>
      </c>
      <c r="Y157" s="59">
        <v>0</v>
      </c>
      <c r="Z157" s="59">
        <v>0</v>
      </c>
    </row>
    <row r="158" spans="1:26" ht="83.25" hidden="1" customHeight="1" x14ac:dyDescent="0.2">
      <c r="A158" s="15"/>
      <c r="B158" s="80"/>
      <c r="C158" s="57"/>
      <c r="D158" s="57"/>
      <c r="E158" s="80"/>
      <c r="F158" s="13" t="s">
        <v>18</v>
      </c>
      <c r="G158" s="32">
        <f t="shared" si="96"/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80"/>
      <c r="Q158" s="57"/>
      <c r="R158" s="55"/>
      <c r="S158" s="60"/>
      <c r="T158" s="60"/>
      <c r="U158" s="60"/>
      <c r="V158" s="60"/>
      <c r="W158" s="60"/>
      <c r="X158" s="60"/>
      <c r="Y158" s="60"/>
      <c r="Z158" s="60"/>
    </row>
    <row r="159" spans="1:26" ht="83.25" hidden="1" customHeight="1" x14ac:dyDescent="0.2">
      <c r="A159" s="15"/>
      <c r="B159" s="81"/>
      <c r="C159" s="58"/>
      <c r="D159" s="58"/>
      <c r="E159" s="81"/>
      <c r="F159" s="13" t="s">
        <v>19</v>
      </c>
      <c r="G159" s="32">
        <f t="shared" si="96"/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81"/>
      <c r="Q159" s="58"/>
      <c r="R159" s="55"/>
      <c r="S159" s="61"/>
      <c r="T159" s="61"/>
      <c r="U159" s="61"/>
      <c r="V159" s="61"/>
      <c r="W159" s="61"/>
      <c r="X159" s="61"/>
      <c r="Y159" s="61"/>
      <c r="Z159" s="61"/>
    </row>
    <row r="160" spans="1:26" ht="83.25" hidden="1" customHeight="1" x14ac:dyDescent="0.2">
      <c r="A160" s="15"/>
      <c r="B160" s="79" t="s">
        <v>98</v>
      </c>
      <c r="C160" s="56"/>
      <c r="D160" s="56">
        <v>2020</v>
      </c>
      <c r="E160" s="79" t="s">
        <v>66</v>
      </c>
      <c r="F160" s="11" t="s">
        <v>13</v>
      </c>
      <c r="G160" s="32">
        <f t="shared" si="96"/>
        <v>0</v>
      </c>
      <c r="H160" s="34">
        <f>H161+H162</f>
        <v>0</v>
      </c>
      <c r="I160" s="34">
        <f t="shared" ref="I160:M160" si="125">I161+I162</f>
        <v>0</v>
      </c>
      <c r="J160" s="34">
        <f t="shared" si="125"/>
        <v>0</v>
      </c>
      <c r="K160" s="34">
        <f t="shared" si="125"/>
        <v>0</v>
      </c>
      <c r="L160" s="34">
        <f t="shared" si="125"/>
        <v>0</v>
      </c>
      <c r="M160" s="34">
        <f t="shared" si="125"/>
        <v>0</v>
      </c>
      <c r="N160" s="34">
        <f t="shared" ref="N160:O160" si="126">N161+N162</f>
        <v>0</v>
      </c>
      <c r="O160" s="34">
        <f t="shared" si="126"/>
        <v>0</v>
      </c>
      <c r="P160" s="79" t="s">
        <v>102</v>
      </c>
      <c r="Q160" s="56" t="s">
        <v>93</v>
      </c>
      <c r="R160" s="55">
        <v>400</v>
      </c>
      <c r="S160" s="59">
        <v>400</v>
      </c>
      <c r="T160" s="59">
        <v>0</v>
      </c>
      <c r="U160" s="59">
        <v>0</v>
      </c>
      <c r="V160" s="59">
        <v>0</v>
      </c>
      <c r="W160" s="59">
        <v>0</v>
      </c>
      <c r="X160" s="59">
        <v>0</v>
      </c>
      <c r="Y160" s="59">
        <v>0</v>
      </c>
      <c r="Z160" s="59">
        <v>0</v>
      </c>
    </row>
    <row r="161" spans="1:26" ht="83.25" hidden="1" customHeight="1" x14ac:dyDescent="0.2">
      <c r="A161" s="15"/>
      <c r="B161" s="80"/>
      <c r="C161" s="57"/>
      <c r="D161" s="57"/>
      <c r="E161" s="80"/>
      <c r="F161" s="13" t="s">
        <v>18</v>
      </c>
      <c r="G161" s="32">
        <f t="shared" si="96"/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80"/>
      <c r="Q161" s="57"/>
      <c r="R161" s="55"/>
      <c r="S161" s="60"/>
      <c r="T161" s="60"/>
      <c r="U161" s="60"/>
      <c r="V161" s="60"/>
      <c r="W161" s="60"/>
      <c r="X161" s="60"/>
      <c r="Y161" s="60"/>
      <c r="Z161" s="60"/>
    </row>
    <row r="162" spans="1:26" ht="83.25" hidden="1" customHeight="1" x14ac:dyDescent="0.2">
      <c r="A162" s="15"/>
      <c r="B162" s="81"/>
      <c r="C162" s="58"/>
      <c r="D162" s="58"/>
      <c r="E162" s="81"/>
      <c r="F162" s="13" t="s">
        <v>19</v>
      </c>
      <c r="G162" s="32">
        <f t="shared" si="96"/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81"/>
      <c r="Q162" s="58"/>
      <c r="R162" s="55"/>
      <c r="S162" s="61"/>
      <c r="T162" s="61"/>
      <c r="U162" s="61"/>
      <c r="V162" s="61"/>
      <c r="W162" s="61"/>
      <c r="X162" s="61"/>
      <c r="Y162" s="61"/>
      <c r="Z162" s="61"/>
    </row>
    <row r="163" spans="1:26" ht="83.25" hidden="1" customHeight="1" x14ac:dyDescent="0.2">
      <c r="A163" s="15"/>
      <c r="B163" s="79" t="s">
        <v>99</v>
      </c>
      <c r="C163" s="56"/>
      <c r="D163" s="56">
        <v>2020</v>
      </c>
      <c r="E163" s="79" t="s">
        <v>66</v>
      </c>
      <c r="F163" s="11" t="s">
        <v>13</v>
      </c>
      <c r="G163" s="32">
        <f t="shared" si="96"/>
        <v>0</v>
      </c>
      <c r="H163" s="34">
        <f>H164+H165</f>
        <v>0</v>
      </c>
      <c r="I163" s="34">
        <f t="shared" ref="I163:M163" si="127">I164+I165</f>
        <v>0</v>
      </c>
      <c r="J163" s="34">
        <f t="shared" si="127"/>
        <v>0</v>
      </c>
      <c r="K163" s="34">
        <f t="shared" si="127"/>
        <v>0</v>
      </c>
      <c r="L163" s="34">
        <f t="shared" si="127"/>
        <v>0</v>
      </c>
      <c r="M163" s="34">
        <f t="shared" si="127"/>
        <v>0</v>
      </c>
      <c r="N163" s="34">
        <f t="shared" ref="N163:O163" si="128">N164+N165</f>
        <v>0</v>
      </c>
      <c r="O163" s="34">
        <f t="shared" si="128"/>
        <v>0</v>
      </c>
      <c r="P163" s="79" t="s">
        <v>102</v>
      </c>
      <c r="Q163" s="56" t="s">
        <v>93</v>
      </c>
      <c r="R163" s="55">
        <v>400</v>
      </c>
      <c r="S163" s="59">
        <v>400</v>
      </c>
      <c r="T163" s="59">
        <v>0</v>
      </c>
      <c r="U163" s="59">
        <v>0</v>
      </c>
      <c r="V163" s="59">
        <v>0</v>
      </c>
      <c r="W163" s="59">
        <v>0</v>
      </c>
      <c r="X163" s="59">
        <v>0</v>
      </c>
      <c r="Y163" s="59">
        <v>0</v>
      </c>
      <c r="Z163" s="59">
        <v>0</v>
      </c>
    </row>
    <row r="164" spans="1:26" ht="83.25" hidden="1" customHeight="1" x14ac:dyDescent="0.2">
      <c r="A164" s="15"/>
      <c r="B164" s="80"/>
      <c r="C164" s="57"/>
      <c r="D164" s="57"/>
      <c r="E164" s="80"/>
      <c r="F164" s="13" t="s">
        <v>18</v>
      </c>
      <c r="G164" s="32">
        <f t="shared" si="96"/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80"/>
      <c r="Q164" s="57"/>
      <c r="R164" s="55"/>
      <c r="S164" s="60"/>
      <c r="T164" s="60"/>
      <c r="U164" s="60"/>
      <c r="V164" s="60"/>
      <c r="W164" s="60"/>
      <c r="X164" s="60"/>
      <c r="Y164" s="60"/>
      <c r="Z164" s="60"/>
    </row>
    <row r="165" spans="1:26" ht="83.25" hidden="1" customHeight="1" x14ac:dyDescent="0.2">
      <c r="A165" s="15"/>
      <c r="B165" s="81"/>
      <c r="C165" s="58"/>
      <c r="D165" s="58"/>
      <c r="E165" s="81"/>
      <c r="F165" s="13" t="s">
        <v>19</v>
      </c>
      <c r="G165" s="32">
        <f t="shared" si="96"/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81"/>
      <c r="Q165" s="58"/>
      <c r="R165" s="55"/>
      <c r="S165" s="61"/>
      <c r="T165" s="61"/>
      <c r="U165" s="61"/>
      <c r="V165" s="61"/>
      <c r="W165" s="61"/>
      <c r="X165" s="61"/>
      <c r="Y165" s="61"/>
      <c r="Z165" s="61"/>
    </row>
    <row r="166" spans="1:26" ht="83.25" hidden="1" customHeight="1" x14ac:dyDescent="0.2">
      <c r="A166" s="15"/>
      <c r="B166" s="79" t="s">
        <v>100</v>
      </c>
      <c r="C166" s="56"/>
      <c r="D166" s="56">
        <v>2020</v>
      </c>
      <c r="E166" s="79" t="s">
        <v>66</v>
      </c>
      <c r="F166" s="11" t="s">
        <v>13</v>
      </c>
      <c r="G166" s="32">
        <f t="shared" si="96"/>
        <v>0</v>
      </c>
      <c r="H166" s="34">
        <f>H167+H168</f>
        <v>0</v>
      </c>
      <c r="I166" s="34">
        <f t="shared" ref="I166:M166" si="129">I167+I168</f>
        <v>0</v>
      </c>
      <c r="J166" s="34">
        <f t="shared" si="129"/>
        <v>0</v>
      </c>
      <c r="K166" s="34">
        <f t="shared" si="129"/>
        <v>0</v>
      </c>
      <c r="L166" s="34">
        <f t="shared" si="129"/>
        <v>0</v>
      </c>
      <c r="M166" s="34">
        <f t="shared" si="129"/>
        <v>0</v>
      </c>
      <c r="N166" s="34">
        <f t="shared" ref="N166:O166" si="130">N167+N168</f>
        <v>0</v>
      </c>
      <c r="O166" s="34">
        <f t="shared" si="130"/>
        <v>0</v>
      </c>
      <c r="P166" s="79" t="s">
        <v>102</v>
      </c>
      <c r="Q166" s="56" t="s">
        <v>93</v>
      </c>
      <c r="R166" s="55">
        <v>800</v>
      </c>
      <c r="S166" s="59">
        <v>800</v>
      </c>
      <c r="T166" s="59">
        <v>0</v>
      </c>
      <c r="U166" s="59">
        <v>0</v>
      </c>
      <c r="V166" s="59">
        <v>0</v>
      </c>
      <c r="W166" s="59">
        <v>0</v>
      </c>
      <c r="X166" s="59">
        <v>0</v>
      </c>
      <c r="Y166" s="59">
        <v>0</v>
      </c>
      <c r="Z166" s="59">
        <v>0</v>
      </c>
    </row>
    <row r="167" spans="1:26" ht="83.25" hidden="1" customHeight="1" x14ac:dyDescent="0.2">
      <c r="A167" s="15"/>
      <c r="B167" s="80"/>
      <c r="C167" s="57"/>
      <c r="D167" s="57"/>
      <c r="E167" s="80"/>
      <c r="F167" s="13" t="s">
        <v>18</v>
      </c>
      <c r="G167" s="32">
        <f t="shared" si="96"/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80"/>
      <c r="Q167" s="57"/>
      <c r="R167" s="55"/>
      <c r="S167" s="60"/>
      <c r="T167" s="60"/>
      <c r="U167" s="60"/>
      <c r="V167" s="60"/>
      <c r="W167" s="60"/>
      <c r="X167" s="60"/>
      <c r="Y167" s="60"/>
      <c r="Z167" s="60"/>
    </row>
    <row r="168" spans="1:26" ht="83.25" hidden="1" customHeight="1" x14ac:dyDescent="0.2">
      <c r="A168" s="15"/>
      <c r="B168" s="81"/>
      <c r="C168" s="58"/>
      <c r="D168" s="58"/>
      <c r="E168" s="81"/>
      <c r="F168" s="13" t="s">
        <v>19</v>
      </c>
      <c r="G168" s="32">
        <f t="shared" si="96"/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81"/>
      <c r="Q168" s="58"/>
      <c r="R168" s="55"/>
      <c r="S168" s="61"/>
      <c r="T168" s="61"/>
      <c r="U168" s="61"/>
      <c r="V168" s="61"/>
      <c r="W168" s="61"/>
      <c r="X168" s="61"/>
      <c r="Y168" s="61"/>
      <c r="Z168" s="61"/>
    </row>
    <row r="169" spans="1:26" ht="83.25" hidden="1" customHeight="1" x14ac:dyDescent="0.2">
      <c r="A169" s="15"/>
      <c r="B169" s="79" t="s">
        <v>144</v>
      </c>
      <c r="C169" s="56">
        <v>2021</v>
      </c>
      <c r="D169" s="56">
        <v>2021</v>
      </c>
      <c r="E169" s="79" t="s">
        <v>55</v>
      </c>
      <c r="F169" s="11" t="s">
        <v>13</v>
      </c>
      <c r="G169" s="32">
        <f t="shared" si="96"/>
        <v>0</v>
      </c>
      <c r="H169" s="34">
        <f>H170+H171</f>
        <v>0</v>
      </c>
      <c r="I169" s="34">
        <f t="shared" ref="I169:M169" si="131">I170+I171</f>
        <v>0</v>
      </c>
      <c r="J169" s="34">
        <f t="shared" si="131"/>
        <v>0</v>
      </c>
      <c r="K169" s="34">
        <f t="shared" si="131"/>
        <v>0</v>
      </c>
      <c r="L169" s="34">
        <f t="shared" si="131"/>
        <v>0</v>
      </c>
      <c r="M169" s="34">
        <f t="shared" si="131"/>
        <v>0</v>
      </c>
      <c r="N169" s="34">
        <f t="shared" ref="N169:O169" si="132">N170+N171</f>
        <v>0</v>
      </c>
      <c r="O169" s="34">
        <f t="shared" si="132"/>
        <v>0</v>
      </c>
      <c r="P169" s="79" t="s">
        <v>91</v>
      </c>
      <c r="Q169" s="56" t="s">
        <v>21</v>
      </c>
      <c r="R169" s="55">
        <v>0</v>
      </c>
      <c r="S169" s="59">
        <v>0</v>
      </c>
      <c r="T169" s="59">
        <v>0</v>
      </c>
      <c r="U169" s="59">
        <v>0</v>
      </c>
      <c r="V169" s="59">
        <v>0</v>
      </c>
      <c r="W169" s="59">
        <v>0</v>
      </c>
      <c r="X169" s="59">
        <v>0</v>
      </c>
      <c r="Y169" s="59">
        <v>0</v>
      </c>
      <c r="Z169" s="59">
        <v>0</v>
      </c>
    </row>
    <row r="170" spans="1:26" ht="83.25" hidden="1" customHeight="1" x14ac:dyDescent="0.2">
      <c r="A170" s="15"/>
      <c r="B170" s="80"/>
      <c r="C170" s="57"/>
      <c r="D170" s="57"/>
      <c r="E170" s="80"/>
      <c r="F170" s="13" t="s">
        <v>18</v>
      </c>
      <c r="G170" s="32">
        <f t="shared" si="96"/>
        <v>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80"/>
      <c r="Q170" s="57"/>
      <c r="R170" s="55"/>
      <c r="S170" s="60"/>
      <c r="T170" s="60"/>
      <c r="U170" s="60"/>
      <c r="V170" s="60"/>
      <c r="W170" s="60"/>
      <c r="X170" s="60"/>
      <c r="Y170" s="60"/>
      <c r="Z170" s="60"/>
    </row>
    <row r="171" spans="1:26" ht="83.25" hidden="1" customHeight="1" x14ac:dyDescent="0.2">
      <c r="A171" s="15"/>
      <c r="B171" s="81"/>
      <c r="C171" s="58"/>
      <c r="D171" s="58"/>
      <c r="E171" s="81"/>
      <c r="F171" s="13" t="s">
        <v>19</v>
      </c>
      <c r="G171" s="32">
        <f t="shared" si="96"/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81"/>
      <c r="Q171" s="58"/>
      <c r="R171" s="55"/>
      <c r="S171" s="61"/>
      <c r="T171" s="61"/>
      <c r="U171" s="61"/>
      <c r="V171" s="61"/>
      <c r="W171" s="61"/>
      <c r="X171" s="61"/>
      <c r="Y171" s="61"/>
      <c r="Z171" s="61"/>
    </row>
    <row r="172" spans="1:26" ht="83.25" hidden="1" customHeight="1" x14ac:dyDescent="0.2">
      <c r="A172" s="15"/>
      <c r="B172" s="79" t="s">
        <v>92</v>
      </c>
      <c r="C172" s="56"/>
      <c r="D172" s="56">
        <v>2020</v>
      </c>
      <c r="E172" s="79" t="s">
        <v>66</v>
      </c>
      <c r="F172" s="11" t="s">
        <v>13</v>
      </c>
      <c r="G172" s="32">
        <f t="shared" si="96"/>
        <v>0</v>
      </c>
      <c r="H172" s="34">
        <f>H173+H174</f>
        <v>0</v>
      </c>
      <c r="I172" s="34">
        <f t="shared" ref="I172:M172" si="133">I173+I174</f>
        <v>0</v>
      </c>
      <c r="J172" s="34">
        <f t="shared" si="133"/>
        <v>0</v>
      </c>
      <c r="K172" s="34">
        <f t="shared" si="133"/>
        <v>0</v>
      </c>
      <c r="L172" s="34">
        <f t="shared" si="133"/>
        <v>0</v>
      </c>
      <c r="M172" s="34">
        <f t="shared" si="133"/>
        <v>0</v>
      </c>
      <c r="N172" s="34">
        <f t="shared" ref="N172:O172" si="134">N173+N174</f>
        <v>0</v>
      </c>
      <c r="O172" s="34">
        <f t="shared" si="134"/>
        <v>0</v>
      </c>
      <c r="P172" s="79" t="s">
        <v>101</v>
      </c>
      <c r="Q172" s="56" t="s">
        <v>93</v>
      </c>
      <c r="R172" s="55">
        <v>200</v>
      </c>
      <c r="S172" s="59">
        <v>200</v>
      </c>
      <c r="T172" s="59">
        <v>0</v>
      </c>
      <c r="U172" s="59">
        <v>0</v>
      </c>
      <c r="V172" s="59">
        <v>0</v>
      </c>
      <c r="W172" s="59">
        <v>0</v>
      </c>
      <c r="X172" s="59">
        <v>0</v>
      </c>
      <c r="Y172" s="59">
        <v>0</v>
      </c>
      <c r="Z172" s="59">
        <v>0</v>
      </c>
    </row>
    <row r="173" spans="1:26" ht="83.25" hidden="1" customHeight="1" x14ac:dyDescent="0.2">
      <c r="A173" s="15"/>
      <c r="B173" s="80"/>
      <c r="C173" s="57"/>
      <c r="D173" s="57"/>
      <c r="E173" s="80"/>
      <c r="F173" s="13" t="s">
        <v>18</v>
      </c>
      <c r="G173" s="32">
        <f t="shared" si="96"/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80"/>
      <c r="Q173" s="57"/>
      <c r="R173" s="55"/>
      <c r="S173" s="60"/>
      <c r="T173" s="60"/>
      <c r="U173" s="60"/>
      <c r="V173" s="60"/>
      <c r="W173" s="60"/>
      <c r="X173" s="60"/>
      <c r="Y173" s="60"/>
      <c r="Z173" s="60"/>
    </row>
    <row r="174" spans="1:26" ht="83.25" hidden="1" customHeight="1" x14ac:dyDescent="0.2">
      <c r="A174" s="15"/>
      <c r="B174" s="81"/>
      <c r="C174" s="58"/>
      <c r="D174" s="58"/>
      <c r="E174" s="81"/>
      <c r="F174" s="13" t="s">
        <v>19</v>
      </c>
      <c r="G174" s="32">
        <f t="shared" si="96"/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0</v>
      </c>
      <c r="P174" s="81"/>
      <c r="Q174" s="58"/>
      <c r="R174" s="55"/>
      <c r="S174" s="61"/>
      <c r="T174" s="61"/>
      <c r="U174" s="61"/>
      <c r="V174" s="61"/>
      <c r="W174" s="61"/>
      <c r="X174" s="61"/>
      <c r="Y174" s="61"/>
      <c r="Z174" s="61"/>
    </row>
    <row r="175" spans="1:26" ht="83.25" hidden="1" customHeight="1" x14ac:dyDescent="0.2">
      <c r="A175" s="15"/>
      <c r="B175" s="79" t="s">
        <v>94</v>
      </c>
      <c r="C175" s="56"/>
      <c r="D175" s="56">
        <v>2020</v>
      </c>
      <c r="E175" s="79" t="s">
        <v>66</v>
      </c>
      <c r="F175" s="11" t="s">
        <v>13</v>
      </c>
      <c r="G175" s="32">
        <f t="shared" si="96"/>
        <v>0</v>
      </c>
      <c r="H175" s="34">
        <f>H176+H177</f>
        <v>0</v>
      </c>
      <c r="I175" s="34">
        <f t="shared" ref="I175:M175" si="135">I176+I177</f>
        <v>0</v>
      </c>
      <c r="J175" s="34">
        <f t="shared" si="135"/>
        <v>0</v>
      </c>
      <c r="K175" s="34">
        <f t="shared" si="135"/>
        <v>0</v>
      </c>
      <c r="L175" s="34">
        <f t="shared" si="135"/>
        <v>0</v>
      </c>
      <c r="M175" s="34">
        <f t="shared" si="135"/>
        <v>0</v>
      </c>
      <c r="N175" s="34">
        <f t="shared" ref="N175:O175" si="136">N176+N177</f>
        <v>0</v>
      </c>
      <c r="O175" s="34">
        <f t="shared" si="136"/>
        <v>0</v>
      </c>
      <c r="P175" s="79" t="s">
        <v>101</v>
      </c>
      <c r="Q175" s="56" t="s">
        <v>93</v>
      </c>
      <c r="R175" s="55">
        <v>200</v>
      </c>
      <c r="S175" s="59">
        <v>200</v>
      </c>
      <c r="T175" s="59">
        <v>0</v>
      </c>
      <c r="U175" s="59">
        <v>0</v>
      </c>
      <c r="V175" s="59">
        <v>0</v>
      </c>
      <c r="W175" s="59">
        <v>0</v>
      </c>
      <c r="X175" s="59">
        <v>0</v>
      </c>
      <c r="Y175" s="59">
        <v>0</v>
      </c>
      <c r="Z175" s="59">
        <v>0</v>
      </c>
    </row>
    <row r="176" spans="1:26" ht="83.25" hidden="1" customHeight="1" x14ac:dyDescent="0.2">
      <c r="A176" s="15"/>
      <c r="B176" s="80"/>
      <c r="C176" s="57"/>
      <c r="D176" s="57"/>
      <c r="E176" s="80"/>
      <c r="F176" s="13" t="s">
        <v>18</v>
      </c>
      <c r="G176" s="32">
        <f t="shared" si="96"/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80"/>
      <c r="Q176" s="57"/>
      <c r="R176" s="55"/>
      <c r="S176" s="60"/>
      <c r="T176" s="60"/>
      <c r="U176" s="60"/>
      <c r="V176" s="60"/>
      <c r="W176" s="60"/>
      <c r="X176" s="60"/>
      <c r="Y176" s="60"/>
      <c r="Z176" s="60"/>
    </row>
    <row r="177" spans="1:26" ht="83.25" hidden="1" customHeight="1" x14ac:dyDescent="0.2">
      <c r="A177" s="15"/>
      <c r="B177" s="81"/>
      <c r="C177" s="58"/>
      <c r="D177" s="58"/>
      <c r="E177" s="81"/>
      <c r="F177" s="13" t="s">
        <v>19</v>
      </c>
      <c r="G177" s="32">
        <f t="shared" si="96"/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81"/>
      <c r="Q177" s="58"/>
      <c r="R177" s="55"/>
      <c r="S177" s="61"/>
      <c r="T177" s="61"/>
      <c r="U177" s="61"/>
      <c r="V177" s="61"/>
      <c r="W177" s="61"/>
      <c r="X177" s="61"/>
      <c r="Y177" s="61"/>
      <c r="Z177" s="61"/>
    </row>
    <row r="178" spans="1:26" ht="83.25" hidden="1" customHeight="1" x14ac:dyDescent="0.2">
      <c r="A178" s="15"/>
      <c r="B178" s="79" t="s">
        <v>95</v>
      </c>
      <c r="C178" s="56"/>
      <c r="D178" s="56">
        <v>2020</v>
      </c>
      <c r="E178" s="79" t="s">
        <v>66</v>
      </c>
      <c r="F178" s="11" t="s">
        <v>13</v>
      </c>
      <c r="G178" s="32">
        <f t="shared" si="96"/>
        <v>0</v>
      </c>
      <c r="H178" s="34">
        <f>H179+H180</f>
        <v>0</v>
      </c>
      <c r="I178" s="34">
        <f t="shared" ref="I178:M178" si="137">I179+I180</f>
        <v>0</v>
      </c>
      <c r="J178" s="34">
        <f t="shared" si="137"/>
        <v>0</v>
      </c>
      <c r="K178" s="34">
        <f t="shared" si="137"/>
        <v>0</v>
      </c>
      <c r="L178" s="34">
        <f t="shared" si="137"/>
        <v>0</v>
      </c>
      <c r="M178" s="34">
        <f t="shared" si="137"/>
        <v>0</v>
      </c>
      <c r="N178" s="34">
        <f t="shared" ref="N178:O178" si="138">N179+N180</f>
        <v>0</v>
      </c>
      <c r="O178" s="34">
        <f t="shared" si="138"/>
        <v>0</v>
      </c>
      <c r="P178" s="79" t="s">
        <v>101</v>
      </c>
      <c r="Q178" s="56" t="s">
        <v>93</v>
      </c>
      <c r="R178" s="55">
        <v>100</v>
      </c>
      <c r="S178" s="59">
        <v>100</v>
      </c>
      <c r="T178" s="59">
        <v>0</v>
      </c>
      <c r="U178" s="59">
        <v>0</v>
      </c>
      <c r="V178" s="59">
        <v>0</v>
      </c>
      <c r="W178" s="59">
        <v>0</v>
      </c>
      <c r="X178" s="59">
        <v>0</v>
      </c>
      <c r="Y178" s="59">
        <v>0</v>
      </c>
      <c r="Z178" s="59">
        <v>0</v>
      </c>
    </row>
    <row r="179" spans="1:26" ht="83.25" hidden="1" customHeight="1" x14ac:dyDescent="0.2">
      <c r="A179" s="15"/>
      <c r="B179" s="80"/>
      <c r="C179" s="57"/>
      <c r="D179" s="57"/>
      <c r="E179" s="80"/>
      <c r="F179" s="13" t="s">
        <v>18</v>
      </c>
      <c r="G179" s="32">
        <f t="shared" si="96"/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80"/>
      <c r="Q179" s="57"/>
      <c r="R179" s="55"/>
      <c r="S179" s="60"/>
      <c r="T179" s="60"/>
      <c r="U179" s="60"/>
      <c r="V179" s="60"/>
      <c r="W179" s="60"/>
      <c r="X179" s="60"/>
      <c r="Y179" s="60"/>
      <c r="Z179" s="60"/>
    </row>
    <row r="180" spans="1:26" ht="83.25" hidden="1" customHeight="1" x14ac:dyDescent="0.2">
      <c r="A180" s="15"/>
      <c r="B180" s="81"/>
      <c r="C180" s="58"/>
      <c r="D180" s="58"/>
      <c r="E180" s="81"/>
      <c r="F180" s="13" t="s">
        <v>19</v>
      </c>
      <c r="G180" s="32">
        <f t="shared" si="96"/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0</v>
      </c>
      <c r="P180" s="81"/>
      <c r="Q180" s="58"/>
      <c r="R180" s="55"/>
      <c r="S180" s="61"/>
      <c r="T180" s="61"/>
      <c r="U180" s="61"/>
      <c r="V180" s="61"/>
      <c r="W180" s="61"/>
      <c r="X180" s="61"/>
      <c r="Y180" s="61"/>
      <c r="Z180" s="61"/>
    </row>
    <row r="181" spans="1:26" ht="83.25" hidden="1" customHeight="1" x14ac:dyDescent="0.2">
      <c r="A181" s="15"/>
      <c r="B181" s="79" t="s">
        <v>96</v>
      </c>
      <c r="C181" s="56"/>
      <c r="D181" s="56">
        <v>2020</v>
      </c>
      <c r="E181" s="79" t="s">
        <v>66</v>
      </c>
      <c r="F181" s="11" t="s">
        <v>13</v>
      </c>
      <c r="G181" s="32">
        <f t="shared" si="96"/>
        <v>0</v>
      </c>
      <c r="H181" s="34">
        <f>H182+H183</f>
        <v>0</v>
      </c>
      <c r="I181" s="34">
        <f t="shared" ref="I181:M181" si="139">I182+I183</f>
        <v>0</v>
      </c>
      <c r="J181" s="34">
        <f t="shared" si="139"/>
        <v>0</v>
      </c>
      <c r="K181" s="34">
        <f t="shared" si="139"/>
        <v>0</v>
      </c>
      <c r="L181" s="34">
        <f t="shared" si="139"/>
        <v>0</v>
      </c>
      <c r="M181" s="34">
        <f t="shared" si="139"/>
        <v>0</v>
      </c>
      <c r="N181" s="34">
        <f t="shared" ref="N181:O181" si="140">N182+N183</f>
        <v>0</v>
      </c>
      <c r="O181" s="34">
        <f t="shared" si="140"/>
        <v>0</v>
      </c>
      <c r="P181" s="79" t="s">
        <v>101</v>
      </c>
      <c r="Q181" s="56" t="s">
        <v>21</v>
      </c>
      <c r="R181" s="55">
        <v>500</v>
      </c>
      <c r="S181" s="59">
        <v>500</v>
      </c>
      <c r="T181" s="59">
        <v>0</v>
      </c>
      <c r="U181" s="59">
        <v>0</v>
      </c>
      <c r="V181" s="59">
        <v>0</v>
      </c>
      <c r="W181" s="59">
        <v>0</v>
      </c>
      <c r="X181" s="59">
        <v>0</v>
      </c>
      <c r="Y181" s="59">
        <v>0</v>
      </c>
      <c r="Z181" s="59">
        <v>0</v>
      </c>
    </row>
    <row r="182" spans="1:26" ht="83.25" hidden="1" customHeight="1" x14ac:dyDescent="0.2">
      <c r="A182" s="15"/>
      <c r="B182" s="80"/>
      <c r="C182" s="57"/>
      <c r="D182" s="57"/>
      <c r="E182" s="80"/>
      <c r="F182" s="13" t="s">
        <v>18</v>
      </c>
      <c r="G182" s="32">
        <f t="shared" ref="G182:G245" si="141">SUM(H182:O182)</f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80"/>
      <c r="Q182" s="57"/>
      <c r="R182" s="55"/>
      <c r="S182" s="60"/>
      <c r="T182" s="60"/>
      <c r="U182" s="60"/>
      <c r="V182" s="60"/>
      <c r="W182" s="60"/>
      <c r="X182" s="60"/>
      <c r="Y182" s="60"/>
      <c r="Z182" s="60"/>
    </row>
    <row r="183" spans="1:26" ht="83.25" hidden="1" customHeight="1" x14ac:dyDescent="0.2">
      <c r="A183" s="15"/>
      <c r="B183" s="81"/>
      <c r="C183" s="58"/>
      <c r="D183" s="58"/>
      <c r="E183" s="81"/>
      <c r="F183" s="13" t="s">
        <v>19</v>
      </c>
      <c r="G183" s="32">
        <f t="shared" si="141"/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81"/>
      <c r="Q183" s="58"/>
      <c r="R183" s="55"/>
      <c r="S183" s="61"/>
      <c r="T183" s="61"/>
      <c r="U183" s="61"/>
      <c r="V183" s="61"/>
      <c r="W183" s="61"/>
      <c r="X183" s="61"/>
      <c r="Y183" s="61"/>
      <c r="Z183" s="61"/>
    </row>
    <row r="184" spans="1:26" ht="83.25" hidden="1" customHeight="1" x14ac:dyDescent="0.2">
      <c r="A184" s="15"/>
      <c r="B184" s="79" t="s">
        <v>97</v>
      </c>
      <c r="C184" s="56"/>
      <c r="D184" s="56">
        <v>2020</v>
      </c>
      <c r="E184" s="79" t="s">
        <v>66</v>
      </c>
      <c r="F184" s="11" t="s">
        <v>13</v>
      </c>
      <c r="G184" s="32">
        <f t="shared" si="141"/>
        <v>0</v>
      </c>
      <c r="H184" s="34">
        <f>H185+H186</f>
        <v>0</v>
      </c>
      <c r="I184" s="34">
        <f t="shared" ref="I184:M184" si="142">I185+I186</f>
        <v>0</v>
      </c>
      <c r="J184" s="34">
        <f t="shared" si="142"/>
        <v>0</v>
      </c>
      <c r="K184" s="34">
        <f t="shared" si="142"/>
        <v>0</v>
      </c>
      <c r="L184" s="34">
        <f t="shared" si="142"/>
        <v>0</v>
      </c>
      <c r="M184" s="34">
        <f t="shared" si="142"/>
        <v>0</v>
      </c>
      <c r="N184" s="34">
        <f t="shared" ref="N184:O184" si="143">N185+N186</f>
        <v>0</v>
      </c>
      <c r="O184" s="34">
        <f t="shared" si="143"/>
        <v>0</v>
      </c>
      <c r="P184" s="79" t="s">
        <v>101</v>
      </c>
      <c r="Q184" s="56" t="s">
        <v>93</v>
      </c>
      <c r="R184" s="55">
        <v>500</v>
      </c>
      <c r="S184" s="59">
        <v>500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0</v>
      </c>
      <c r="Z184" s="59">
        <v>0</v>
      </c>
    </row>
    <row r="185" spans="1:26" ht="83.25" hidden="1" customHeight="1" x14ac:dyDescent="0.2">
      <c r="A185" s="15"/>
      <c r="B185" s="80"/>
      <c r="C185" s="57"/>
      <c r="D185" s="57"/>
      <c r="E185" s="80"/>
      <c r="F185" s="13" t="s">
        <v>18</v>
      </c>
      <c r="G185" s="32">
        <f t="shared" si="141"/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80"/>
      <c r="Q185" s="57"/>
      <c r="R185" s="55"/>
      <c r="S185" s="60"/>
      <c r="T185" s="60"/>
      <c r="U185" s="60"/>
      <c r="V185" s="60"/>
      <c r="W185" s="60"/>
      <c r="X185" s="60"/>
      <c r="Y185" s="60"/>
      <c r="Z185" s="60"/>
    </row>
    <row r="186" spans="1:26" ht="83.25" hidden="1" customHeight="1" x14ac:dyDescent="0.2">
      <c r="A186" s="15"/>
      <c r="B186" s="81"/>
      <c r="C186" s="58"/>
      <c r="D186" s="58"/>
      <c r="E186" s="81"/>
      <c r="F186" s="13" t="s">
        <v>19</v>
      </c>
      <c r="G186" s="32">
        <f t="shared" si="141"/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4">
        <v>0</v>
      </c>
      <c r="O186" s="34">
        <v>0</v>
      </c>
      <c r="P186" s="81"/>
      <c r="Q186" s="58"/>
      <c r="R186" s="55"/>
      <c r="S186" s="61"/>
      <c r="T186" s="61"/>
      <c r="U186" s="61"/>
      <c r="V186" s="61"/>
      <c r="W186" s="61"/>
      <c r="X186" s="61"/>
      <c r="Y186" s="61"/>
      <c r="Z186" s="61"/>
    </row>
    <row r="187" spans="1:26" ht="83.25" hidden="1" customHeight="1" x14ac:dyDescent="0.2">
      <c r="A187" s="15"/>
      <c r="B187" s="79" t="s">
        <v>98</v>
      </c>
      <c r="C187" s="56"/>
      <c r="D187" s="56">
        <v>2020</v>
      </c>
      <c r="E187" s="79" t="s">
        <v>66</v>
      </c>
      <c r="F187" s="11" t="s">
        <v>13</v>
      </c>
      <c r="G187" s="32">
        <f t="shared" si="141"/>
        <v>0</v>
      </c>
      <c r="H187" s="34">
        <f>H188+H189</f>
        <v>0</v>
      </c>
      <c r="I187" s="34">
        <f t="shared" ref="I187:M187" si="144">I188+I189</f>
        <v>0</v>
      </c>
      <c r="J187" s="34">
        <f t="shared" si="144"/>
        <v>0</v>
      </c>
      <c r="K187" s="34">
        <f t="shared" si="144"/>
        <v>0</v>
      </c>
      <c r="L187" s="34">
        <f t="shared" si="144"/>
        <v>0</v>
      </c>
      <c r="M187" s="34">
        <f t="shared" si="144"/>
        <v>0</v>
      </c>
      <c r="N187" s="34">
        <f t="shared" ref="N187:O187" si="145">N188+N189</f>
        <v>0</v>
      </c>
      <c r="O187" s="34">
        <f t="shared" si="145"/>
        <v>0</v>
      </c>
      <c r="P187" s="79" t="s">
        <v>102</v>
      </c>
      <c r="Q187" s="56" t="s">
        <v>93</v>
      </c>
      <c r="R187" s="55">
        <v>400</v>
      </c>
      <c r="S187" s="59">
        <v>400</v>
      </c>
      <c r="T187" s="59">
        <v>0</v>
      </c>
      <c r="U187" s="59">
        <v>0</v>
      </c>
      <c r="V187" s="59">
        <v>0</v>
      </c>
      <c r="W187" s="59">
        <v>0</v>
      </c>
      <c r="X187" s="59">
        <v>0</v>
      </c>
      <c r="Y187" s="59">
        <v>0</v>
      </c>
      <c r="Z187" s="59">
        <v>0</v>
      </c>
    </row>
    <row r="188" spans="1:26" ht="83.25" hidden="1" customHeight="1" x14ac:dyDescent="0.2">
      <c r="A188" s="15"/>
      <c r="B188" s="80"/>
      <c r="C188" s="57"/>
      <c r="D188" s="57"/>
      <c r="E188" s="80"/>
      <c r="F188" s="13" t="s">
        <v>18</v>
      </c>
      <c r="G188" s="32">
        <f t="shared" si="141"/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80"/>
      <c r="Q188" s="57"/>
      <c r="R188" s="55"/>
      <c r="S188" s="60"/>
      <c r="T188" s="60"/>
      <c r="U188" s="60"/>
      <c r="V188" s="60"/>
      <c r="W188" s="60"/>
      <c r="X188" s="60"/>
      <c r="Y188" s="60"/>
      <c r="Z188" s="60"/>
    </row>
    <row r="189" spans="1:26" ht="83.25" hidden="1" customHeight="1" x14ac:dyDescent="0.2">
      <c r="A189" s="15"/>
      <c r="B189" s="81"/>
      <c r="C189" s="58"/>
      <c r="D189" s="58"/>
      <c r="E189" s="81"/>
      <c r="F189" s="13" t="s">
        <v>19</v>
      </c>
      <c r="G189" s="32">
        <f t="shared" si="141"/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81"/>
      <c r="Q189" s="58"/>
      <c r="R189" s="55"/>
      <c r="S189" s="61"/>
      <c r="T189" s="61"/>
      <c r="U189" s="61"/>
      <c r="V189" s="61"/>
      <c r="W189" s="61"/>
      <c r="X189" s="61"/>
      <c r="Y189" s="61"/>
      <c r="Z189" s="61"/>
    </row>
    <row r="190" spans="1:26" ht="83.25" hidden="1" customHeight="1" x14ac:dyDescent="0.2">
      <c r="A190" s="15"/>
      <c r="B190" s="79" t="s">
        <v>99</v>
      </c>
      <c r="C190" s="56"/>
      <c r="D190" s="56">
        <v>2020</v>
      </c>
      <c r="E190" s="79" t="s">
        <v>66</v>
      </c>
      <c r="F190" s="11" t="s">
        <v>13</v>
      </c>
      <c r="G190" s="32">
        <f t="shared" si="141"/>
        <v>0</v>
      </c>
      <c r="H190" s="34">
        <f>H191+H192</f>
        <v>0</v>
      </c>
      <c r="I190" s="34">
        <f t="shared" ref="I190:M190" si="146">I191+I192</f>
        <v>0</v>
      </c>
      <c r="J190" s="34">
        <f t="shared" si="146"/>
        <v>0</v>
      </c>
      <c r="K190" s="34">
        <f t="shared" si="146"/>
        <v>0</v>
      </c>
      <c r="L190" s="34">
        <f t="shared" si="146"/>
        <v>0</v>
      </c>
      <c r="M190" s="34">
        <f t="shared" si="146"/>
        <v>0</v>
      </c>
      <c r="N190" s="34">
        <f t="shared" ref="N190:O190" si="147">N191+N192</f>
        <v>0</v>
      </c>
      <c r="O190" s="34">
        <f t="shared" si="147"/>
        <v>0</v>
      </c>
      <c r="P190" s="79" t="s">
        <v>102</v>
      </c>
      <c r="Q190" s="56" t="s">
        <v>93</v>
      </c>
      <c r="R190" s="55">
        <v>400</v>
      </c>
      <c r="S190" s="59">
        <v>400</v>
      </c>
      <c r="T190" s="59">
        <v>0</v>
      </c>
      <c r="U190" s="59">
        <v>0</v>
      </c>
      <c r="V190" s="59">
        <v>0</v>
      </c>
      <c r="W190" s="59">
        <v>0</v>
      </c>
      <c r="X190" s="59">
        <v>0</v>
      </c>
      <c r="Y190" s="59">
        <v>0</v>
      </c>
      <c r="Z190" s="59">
        <v>0</v>
      </c>
    </row>
    <row r="191" spans="1:26" ht="83.25" hidden="1" customHeight="1" x14ac:dyDescent="0.2">
      <c r="A191" s="15"/>
      <c r="B191" s="80"/>
      <c r="C191" s="57"/>
      <c r="D191" s="57"/>
      <c r="E191" s="80"/>
      <c r="F191" s="13" t="s">
        <v>18</v>
      </c>
      <c r="G191" s="32">
        <f t="shared" si="141"/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80"/>
      <c r="Q191" s="57"/>
      <c r="R191" s="55"/>
      <c r="S191" s="60"/>
      <c r="T191" s="60"/>
      <c r="U191" s="60"/>
      <c r="V191" s="60"/>
      <c r="W191" s="60"/>
      <c r="X191" s="60"/>
      <c r="Y191" s="60"/>
      <c r="Z191" s="60"/>
    </row>
    <row r="192" spans="1:26" ht="83.25" hidden="1" customHeight="1" x14ac:dyDescent="0.2">
      <c r="A192" s="15"/>
      <c r="B192" s="81"/>
      <c r="C192" s="58"/>
      <c r="D192" s="58"/>
      <c r="E192" s="81"/>
      <c r="F192" s="13" t="s">
        <v>19</v>
      </c>
      <c r="G192" s="32">
        <f t="shared" si="141"/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81"/>
      <c r="Q192" s="58"/>
      <c r="R192" s="55"/>
      <c r="S192" s="61"/>
      <c r="T192" s="61"/>
      <c r="U192" s="61"/>
      <c r="V192" s="61"/>
      <c r="W192" s="61"/>
      <c r="X192" s="61"/>
      <c r="Y192" s="61"/>
      <c r="Z192" s="61"/>
    </row>
    <row r="193" spans="1:26" ht="83.25" hidden="1" customHeight="1" x14ac:dyDescent="0.2">
      <c r="A193" s="15"/>
      <c r="B193" s="79" t="s">
        <v>100</v>
      </c>
      <c r="C193" s="56"/>
      <c r="D193" s="56">
        <v>2020</v>
      </c>
      <c r="E193" s="79" t="s">
        <v>66</v>
      </c>
      <c r="F193" s="11" t="s">
        <v>13</v>
      </c>
      <c r="G193" s="32">
        <f t="shared" si="141"/>
        <v>0</v>
      </c>
      <c r="H193" s="34">
        <f>H194+H195</f>
        <v>0</v>
      </c>
      <c r="I193" s="34">
        <f t="shared" ref="I193:M193" si="148">I194+I195</f>
        <v>0</v>
      </c>
      <c r="J193" s="34">
        <f t="shared" si="148"/>
        <v>0</v>
      </c>
      <c r="K193" s="34">
        <f t="shared" si="148"/>
        <v>0</v>
      </c>
      <c r="L193" s="34">
        <f t="shared" si="148"/>
        <v>0</v>
      </c>
      <c r="M193" s="34">
        <f t="shared" si="148"/>
        <v>0</v>
      </c>
      <c r="N193" s="34">
        <f t="shared" ref="N193:O193" si="149">N194+N195</f>
        <v>0</v>
      </c>
      <c r="O193" s="34">
        <f t="shared" si="149"/>
        <v>0</v>
      </c>
      <c r="P193" s="79" t="s">
        <v>102</v>
      </c>
      <c r="Q193" s="56" t="s">
        <v>93</v>
      </c>
      <c r="R193" s="55">
        <v>800</v>
      </c>
      <c r="S193" s="59">
        <v>800</v>
      </c>
      <c r="T193" s="59">
        <v>0</v>
      </c>
      <c r="U193" s="59">
        <v>0</v>
      </c>
      <c r="V193" s="59">
        <v>0</v>
      </c>
      <c r="W193" s="59">
        <v>0</v>
      </c>
      <c r="X193" s="59">
        <v>0</v>
      </c>
      <c r="Y193" s="59">
        <v>0</v>
      </c>
      <c r="Z193" s="59">
        <v>0</v>
      </c>
    </row>
    <row r="194" spans="1:26" ht="83.25" hidden="1" customHeight="1" x14ac:dyDescent="0.2">
      <c r="A194" s="15"/>
      <c r="B194" s="80"/>
      <c r="C194" s="57"/>
      <c r="D194" s="57"/>
      <c r="E194" s="80"/>
      <c r="F194" s="13" t="s">
        <v>18</v>
      </c>
      <c r="G194" s="32">
        <f t="shared" si="141"/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80"/>
      <c r="Q194" s="57"/>
      <c r="R194" s="55"/>
      <c r="S194" s="60"/>
      <c r="T194" s="60"/>
      <c r="U194" s="60"/>
      <c r="V194" s="60"/>
      <c r="W194" s="60"/>
      <c r="X194" s="60"/>
      <c r="Y194" s="60"/>
      <c r="Z194" s="60"/>
    </row>
    <row r="195" spans="1:26" ht="83.25" hidden="1" customHeight="1" x14ac:dyDescent="0.2">
      <c r="A195" s="15"/>
      <c r="B195" s="81"/>
      <c r="C195" s="58"/>
      <c r="D195" s="58"/>
      <c r="E195" s="81"/>
      <c r="F195" s="13" t="s">
        <v>19</v>
      </c>
      <c r="G195" s="32">
        <f t="shared" si="141"/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81"/>
      <c r="Q195" s="58"/>
      <c r="R195" s="55"/>
      <c r="S195" s="61"/>
      <c r="T195" s="61"/>
      <c r="U195" s="61"/>
      <c r="V195" s="61"/>
      <c r="W195" s="61"/>
      <c r="X195" s="61"/>
      <c r="Y195" s="61"/>
      <c r="Z195" s="61"/>
    </row>
    <row r="196" spans="1:26" ht="83.25" hidden="1" customHeight="1" x14ac:dyDescent="0.2">
      <c r="A196" s="15"/>
      <c r="B196" s="79" t="s">
        <v>122</v>
      </c>
      <c r="C196" s="56">
        <v>2021</v>
      </c>
      <c r="D196" s="56">
        <v>2021</v>
      </c>
      <c r="E196" s="79" t="s">
        <v>55</v>
      </c>
      <c r="F196" s="11" t="s">
        <v>13</v>
      </c>
      <c r="G196" s="32">
        <f t="shared" si="141"/>
        <v>0</v>
      </c>
      <c r="H196" s="34">
        <f>H197+H198</f>
        <v>0</v>
      </c>
      <c r="I196" s="34">
        <f t="shared" ref="I196:M196" si="150">I197+I198</f>
        <v>0</v>
      </c>
      <c r="J196" s="34">
        <f t="shared" si="150"/>
        <v>0</v>
      </c>
      <c r="K196" s="34">
        <f t="shared" si="150"/>
        <v>0</v>
      </c>
      <c r="L196" s="34">
        <f t="shared" si="150"/>
        <v>0</v>
      </c>
      <c r="M196" s="34">
        <f t="shared" si="150"/>
        <v>0</v>
      </c>
      <c r="N196" s="34">
        <f t="shared" ref="N196:O196" si="151">N197+N198</f>
        <v>0</v>
      </c>
      <c r="O196" s="34">
        <f t="shared" si="151"/>
        <v>0</v>
      </c>
      <c r="P196" s="79" t="s">
        <v>91</v>
      </c>
      <c r="Q196" s="56" t="s">
        <v>21</v>
      </c>
      <c r="R196" s="55">
        <v>0</v>
      </c>
      <c r="S196" s="59">
        <v>0</v>
      </c>
      <c r="T196" s="59">
        <v>0</v>
      </c>
      <c r="U196" s="59">
        <v>0</v>
      </c>
      <c r="V196" s="59">
        <v>0</v>
      </c>
      <c r="W196" s="59">
        <v>0</v>
      </c>
      <c r="X196" s="59">
        <v>0</v>
      </c>
      <c r="Y196" s="59">
        <v>0</v>
      </c>
      <c r="Z196" s="59">
        <v>0</v>
      </c>
    </row>
    <row r="197" spans="1:26" ht="83.25" hidden="1" customHeight="1" x14ac:dyDescent="0.2">
      <c r="A197" s="15"/>
      <c r="B197" s="80"/>
      <c r="C197" s="57"/>
      <c r="D197" s="57"/>
      <c r="E197" s="80"/>
      <c r="F197" s="13" t="s">
        <v>18</v>
      </c>
      <c r="G197" s="32">
        <f t="shared" si="141"/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80"/>
      <c r="Q197" s="57"/>
      <c r="R197" s="55"/>
      <c r="S197" s="60"/>
      <c r="T197" s="60"/>
      <c r="U197" s="60"/>
      <c r="V197" s="60"/>
      <c r="W197" s="60"/>
      <c r="X197" s="60"/>
      <c r="Y197" s="60"/>
      <c r="Z197" s="60"/>
    </row>
    <row r="198" spans="1:26" ht="83.25" hidden="1" customHeight="1" x14ac:dyDescent="0.2">
      <c r="A198" s="15"/>
      <c r="B198" s="81"/>
      <c r="C198" s="58"/>
      <c r="D198" s="58"/>
      <c r="E198" s="81"/>
      <c r="F198" s="13" t="s">
        <v>19</v>
      </c>
      <c r="G198" s="32">
        <f t="shared" si="141"/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81"/>
      <c r="Q198" s="58"/>
      <c r="R198" s="55"/>
      <c r="S198" s="61"/>
      <c r="T198" s="61"/>
      <c r="U198" s="61"/>
      <c r="V198" s="61"/>
      <c r="W198" s="61"/>
      <c r="X198" s="61"/>
      <c r="Y198" s="61"/>
      <c r="Z198" s="61"/>
    </row>
    <row r="199" spans="1:26" ht="83.25" hidden="1" customHeight="1" x14ac:dyDescent="0.2">
      <c r="A199" s="15"/>
      <c r="B199" s="79" t="s">
        <v>92</v>
      </c>
      <c r="C199" s="56"/>
      <c r="D199" s="56">
        <v>2020</v>
      </c>
      <c r="E199" s="79" t="s">
        <v>66</v>
      </c>
      <c r="F199" s="11" t="s">
        <v>13</v>
      </c>
      <c r="G199" s="32">
        <f t="shared" si="141"/>
        <v>0</v>
      </c>
      <c r="H199" s="34">
        <f>H200+H201</f>
        <v>0</v>
      </c>
      <c r="I199" s="34">
        <f t="shared" ref="I199:M199" si="152">I200+I201</f>
        <v>0</v>
      </c>
      <c r="J199" s="34">
        <f t="shared" si="152"/>
        <v>0</v>
      </c>
      <c r="K199" s="34">
        <f t="shared" si="152"/>
        <v>0</v>
      </c>
      <c r="L199" s="34">
        <f t="shared" si="152"/>
        <v>0</v>
      </c>
      <c r="M199" s="34">
        <f t="shared" si="152"/>
        <v>0</v>
      </c>
      <c r="N199" s="34">
        <f t="shared" ref="N199:O199" si="153">N200+N201</f>
        <v>0</v>
      </c>
      <c r="O199" s="34">
        <f t="shared" si="153"/>
        <v>0</v>
      </c>
      <c r="P199" s="79" t="s">
        <v>101</v>
      </c>
      <c r="Q199" s="56" t="s">
        <v>93</v>
      </c>
      <c r="R199" s="55">
        <v>200</v>
      </c>
      <c r="S199" s="59">
        <v>200</v>
      </c>
      <c r="T199" s="59">
        <v>0</v>
      </c>
      <c r="U199" s="59">
        <v>0</v>
      </c>
      <c r="V199" s="59">
        <v>0</v>
      </c>
      <c r="W199" s="59">
        <v>0</v>
      </c>
      <c r="X199" s="59">
        <v>0</v>
      </c>
      <c r="Y199" s="59">
        <v>0</v>
      </c>
      <c r="Z199" s="59">
        <v>0</v>
      </c>
    </row>
    <row r="200" spans="1:26" ht="83.25" hidden="1" customHeight="1" x14ac:dyDescent="0.2">
      <c r="A200" s="15"/>
      <c r="B200" s="80"/>
      <c r="C200" s="57"/>
      <c r="D200" s="57"/>
      <c r="E200" s="80"/>
      <c r="F200" s="13" t="s">
        <v>18</v>
      </c>
      <c r="G200" s="32">
        <f t="shared" si="141"/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80"/>
      <c r="Q200" s="57"/>
      <c r="R200" s="55"/>
      <c r="S200" s="60"/>
      <c r="T200" s="60"/>
      <c r="U200" s="60"/>
      <c r="V200" s="60"/>
      <c r="W200" s="60"/>
      <c r="X200" s="60"/>
      <c r="Y200" s="60"/>
      <c r="Z200" s="60"/>
    </row>
    <row r="201" spans="1:26" ht="83.25" hidden="1" customHeight="1" x14ac:dyDescent="0.2">
      <c r="A201" s="15"/>
      <c r="B201" s="81"/>
      <c r="C201" s="58"/>
      <c r="D201" s="58"/>
      <c r="E201" s="81"/>
      <c r="F201" s="13" t="s">
        <v>19</v>
      </c>
      <c r="G201" s="32">
        <f t="shared" si="141"/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81"/>
      <c r="Q201" s="58"/>
      <c r="R201" s="55"/>
      <c r="S201" s="61"/>
      <c r="T201" s="61"/>
      <c r="U201" s="61"/>
      <c r="V201" s="61"/>
      <c r="W201" s="61"/>
      <c r="X201" s="61"/>
      <c r="Y201" s="61"/>
      <c r="Z201" s="61"/>
    </row>
    <row r="202" spans="1:26" ht="83.25" hidden="1" customHeight="1" x14ac:dyDescent="0.2">
      <c r="A202" s="15"/>
      <c r="B202" s="79" t="s">
        <v>94</v>
      </c>
      <c r="C202" s="56"/>
      <c r="D202" s="56">
        <v>2020</v>
      </c>
      <c r="E202" s="79" t="s">
        <v>66</v>
      </c>
      <c r="F202" s="11" t="s">
        <v>13</v>
      </c>
      <c r="G202" s="32">
        <f t="shared" si="141"/>
        <v>0</v>
      </c>
      <c r="H202" s="34">
        <f>H203+H204</f>
        <v>0</v>
      </c>
      <c r="I202" s="34">
        <f t="shared" ref="I202:M202" si="154">I203+I204</f>
        <v>0</v>
      </c>
      <c r="J202" s="34">
        <f t="shared" si="154"/>
        <v>0</v>
      </c>
      <c r="K202" s="34">
        <f t="shared" si="154"/>
        <v>0</v>
      </c>
      <c r="L202" s="34">
        <f t="shared" si="154"/>
        <v>0</v>
      </c>
      <c r="M202" s="34">
        <f t="shared" si="154"/>
        <v>0</v>
      </c>
      <c r="N202" s="34">
        <f t="shared" ref="N202:O202" si="155">N203+N204</f>
        <v>0</v>
      </c>
      <c r="O202" s="34">
        <f t="shared" si="155"/>
        <v>0</v>
      </c>
      <c r="P202" s="79" t="s">
        <v>101</v>
      </c>
      <c r="Q202" s="56" t="s">
        <v>93</v>
      </c>
      <c r="R202" s="55">
        <v>200</v>
      </c>
      <c r="S202" s="59">
        <v>200</v>
      </c>
      <c r="T202" s="59">
        <v>0</v>
      </c>
      <c r="U202" s="59">
        <v>0</v>
      </c>
      <c r="V202" s="59">
        <v>0</v>
      </c>
      <c r="W202" s="59">
        <v>0</v>
      </c>
      <c r="X202" s="59">
        <v>0</v>
      </c>
      <c r="Y202" s="59">
        <v>0</v>
      </c>
      <c r="Z202" s="59">
        <v>0</v>
      </c>
    </row>
    <row r="203" spans="1:26" ht="83.25" hidden="1" customHeight="1" x14ac:dyDescent="0.2">
      <c r="A203" s="15"/>
      <c r="B203" s="80"/>
      <c r="C203" s="57"/>
      <c r="D203" s="57"/>
      <c r="E203" s="80"/>
      <c r="F203" s="13" t="s">
        <v>18</v>
      </c>
      <c r="G203" s="32">
        <f t="shared" si="141"/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80"/>
      <c r="Q203" s="57"/>
      <c r="R203" s="55"/>
      <c r="S203" s="60"/>
      <c r="T203" s="60"/>
      <c r="U203" s="60"/>
      <c r="V203" s="60"/>
      <c r="W203" s="60"/>
      <c r="X203" s="60"/>
      <c r="Y203" s="60"/>
      <c r="Z203" s="60"/>
    </row>
    <row r="204" spans="1:26" ht="83.25" hidden="1" customHeight="1" x14ac:dyDescent="0.2">
      <c r="A204" s="15"/>
      <c r="B204" s="81"/>
      <c r="C204" s="58"/>
      <c r="D204" s="58"/>
      <c r="E204" s="81"/>
      <c r="F204" s="13" t="s">
        <v>19</v>
      </c>
      <c r="G204" s="32">
        <f t="shared" si="141"/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81"/>
      <c r="Q204" s="58"/>
      <c r="R204" s="55"/>
      <c r="S204" s="61"/>
      <c r="T204" s="61"/>
      <c r="U204" s="61"/>
      <c r="V204" s="61"/>
      <c r="W204" s="61"/>
      <c r="X204" s="61"/>
      <c r="Y204" s="61"/>
      <c r="Z204" s="61"/>
    </row>
    <row r="205" spans="1:26" ht="83.25" hidden="1" customHeight="1" x14ac:dyDescent="0.2">
      <c r="A205" s="15"/>
      <c r="B205" s="79" t="s">
        <v>95</v>
      </c>
      <c r="C205" s="56"/>
      <c r="D205" s="56">
        <v>2020</v>
      </c>
      <c r="E205" s="79" t="s">
        <v>66</v>
      </c>
      <c r="F205" s="11" t="s">
        <v>13</v>
      </c>
      <c r="G205" s="32">
        <f t="shared" si="141"/>
        <v>0</v>
      </c>
      <c r="H205" s="34">
        <f>H206+H207</f>
        <v>0</v>
      </c>
      <c r="I205" s="34">
        <f t="shared" ref="I205:M205" si="156">I206+I207</f>
        <v>0</v>
      </c>
      <c r="J205" s="34">
        <f t="shared" si="156"/>
        <v>0</v>
      </c>
      <c r="K205" s="34">
        <f t="shared" si="156"/>
        <v>0</v>
      </c>
      <c r="L205" s="34">
        <f t="shared" si="156"/>
        <v>0</v>
      </c>
      <c r="M205" s="34">
        <f t="shared" si="156"/>
        <v>0</v>
      </c>
      <c r="N205" s="34">
        <f t="shared" ref="N205:O205" si="157">N206+N207</f>
        <v>0</v>
      </c>
      <c r="O205" s="34">
        <f t="shared" si="157"/>
        <v>0</v>
      </c>
      <c r="P205" s="79" t="s">
        <v>101</v>
      </c>
      <c r="Q205" s="56" t="s">
        <v>93</v>
      </c>
      <c r="R205" s="55">
        <v>100</v>
      </c>
      <c r="S205" s="59">
        <v>100</v>
      </c>
      <c r="T205" s="59">
        <v>0</v>
      </c>
      <c r="U205" s="59">
        <v>0</v>
      </c>
      <c r="V205" s="59">
        <v>0</v>
      </c>
      <c r="W205" s="59">
        <v>0</v>
      </c>
      <c r="X205" s="59">
        <v>0</v>
      </c>
      <c r="Y205" s="59">
        <v>0</v>
      </c>
      <c r="Z205" s="59">
        <v>0</v>
      </c>
    </row>
    <row r="206" spans="1:26" ht="83.25" hidden="1" customHeight="1" x14ac:dyDescent="0.2">
      <c r="A206" s="15"/>
      <c r="B206" s="80"/>
      <c r="C206" s="57"/>
      <c r="D206" s="57"/>
      <c r="E206" s="80"/>
      <c r="F206" s="13" t="s">
        <v>18</v>
      </c>
      <c r="G206" s="32">
        <f t="shared" si="141"/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80"/>
      <c r="Q206" s="57"/>
      <c r="R206" s="55"/>
      <c r="S206" s="60"/>
      <c r="T206" s="60"/>
      <c r="U206" s="60"/>
      <c r="V206" s="60"/>
      <c r="W206" s="60"/>
      <c r="X206" s="60"/>
      <c r="Y206" s="60"/>
      <c r="Z206" s="60"/>
    </row>
    <row r="207" spans="1:26" ht="83.25" hidden="1" customHeight="1" x14ac:dyDescent="0.2">
      <c r="A207" s="15"/>
      <c r="B207" s="81"/>
      <c r="C207" s="58"/>
      <c r="D207" s="58"/>
      <c r="E207" s="81"/>
      <c r="F207" s="13" t="s">
        <v>19</v>
      </c>
      <c r="G207" s="32">
        <f t="shared" si="141"/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81"/>
      <c r="Q207" s="58"/>
      <c r="R207" s="55"/>
      <c r="S207" s="61"/>
      <c r="T207" s="61"/>
      <c r="U207" s="61"/>
      <c r="V207" s="61"/>
      <c r="W207" s="61"/>
      <c r="X207" s="61"/>
      <c r="Y207" s="61"/>
      <c r="Z207" s="61"/>
    </row>
    <row r="208" spans="1:26" ht="83.25" hidden="1" customHeight="1" x14ac:dyDescent="0.2">
      <c r="A208" s="15"/>
      <c r="B208" s="79" t="s">
        <v>96</v>
      </c>
      <c r="C208" s="56"/>
      <c r="D208" s="56">
        <v>2020</v>
      </c>
      <c r="E208" s="79" t="s">
        <v>66</v>
      </c>
      <c r="F208" s="11" t="s">
        <v>13</v>
      </c>
      <c r="G208" s="32">
        <f t="shared" si="141"/>
        <v>0</v>
      </c>
      <c r="H208" s="34">
        <f>H209+H210</f>
        <v>0</v>
      </c>
      <c r="I208" s="34">
        <f t="shared" ref="I208:M208" si="158">I209+I210</f>
        <v>0</v>
      </c>
      <c r="J208" s="34">
        <f t="shared" si="158"/>
        <v>0</v>
      </c>
      <c r="K208" s="34">
        <f t="shared" si="158"/>
        <v>0</v>
      </c>
      <c r="L208" s="34">
        <f t="shared" si="158"/>
        <v>0</v>
      </c>
      <c r="M208" s="34">
        <f t="shared" si="158"/>
        <v>0</v>
      </c>
      <c r="N208" s="34">
        <f t="shared" ref="N208:O208" si="159">N209+N210</f>
        <v>0</v>
      </c>
      <c r="O208" s="34">
        <f t="shared" si="159"/>
        <v>0</v>
      </c>
      <c r="P208" s="79" t="s">
        <v>101</v>
      </c>
      <c r="Q208" s="56" t="s">
        <v>21</v>
      </c>
      <c r="R208" s="55">
        <v>500</v>
      </c>
      <c r="S208" s="59">
        <v>500</v>
      </c>
      <c r="T208" s="59">
        <v>0</v>
      </c>
      <c r="U208" s="59">
        <v>0</v>
      </c>
      <c r="V208" s="59">
        <v>0</v>
      </c>
      <c r="W208" s="59">
        <v>0</v>
      </c>
      <c r="X208" s="59">
        <v>0</v>
      </c>
      <c r="Y208" s="59">
        <v>0</v>
      </c>
      <c r="Z208" s="59">
        <v>0</v>
      </c>
    </row>
    <row r="209" spans="1:26" ht="83.25" hidden="1" customHeight="1" x14ac:dyDescent="0.2">
      <c r="A209" s="15"/>
      <c r="B209" s="80"/>
      <c r="C209" s="57"/>
      <c r="D209" s="57"/>
      <c r="E209" s="80"/>
      <c r="F209" s="13" t="s">
        <v>18</v>
      </c>
      <c r="G209" s="32">
        <f t="shared" si="141"/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80"/>
      <c r="Q209" s="57"/>
      <c r="R209" s="55"/>
      <c r="S209" s="60"/>
      <c r="T209" s="60"/>
      <c r="U209" s="60"/>
      <c r="V209" s="60"/>
      <c r="W209" s="60"/>
      <c r="X209" s="60"/>
      <c r="Y209" s="60"/>
      <c r="Z209" s="60"/>
    </row>
    <row r="210" spans="1:26" ht="83.25" hidden="1" customHeight="1" x14ac:dyDescent="0.2">
      <c r="A210" s="15"/>
      <c r="B210" s="81"/>
      <c r="C210" s="58"/>
      <c r="D210" s="58"/>
      <c r="E210" s="81"/>
      <c r="F210" s="13" t="s">
        <v>19</v>
      </c>
      <c r="G210" s="32">
        <f t="shared" si="141"/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81"/>
      <c r="Q210" s="58"/>
      <c r="R210" s="55"/>
      <c r="S210" s="61"/>
      <c r="T210" s="61"/>
      <c r="U210" s="61"/>
      <c r="V210" s="61"/>
      <c r="W210" s="61"/>
      <c r="X210" s="61"/>
      <c r="Y210" s="61"/>
      <c r="Z210" s="61"/>
    </row>
    <row r="211" spans="1:26" ht="83.25" hidden="1" customHeight="1" x14ac:dyDescent="0.2">
      <c r="A211" s="15"/>
      <c r="B211" s="79" t="s">
        <v>97</v>
      </c>
      <c r="C211" s="56"/>
      <c r="D211" s="56">
        <v>2020</v>
      </c>
      <c r="E211" s="79" t="s">
        <v>66</v>
      </c>
      <c r="F211" s="11" t="s">
        <v>13</v>
      </c>
      <c r="G211" s="32">
        <f t="shared" si="141"/>
        <v>0</v>
      </c>
      <c r="H211" s="34">
        <f>H212+H213</f>
        <v>0</v>
      </c>
      <c r="I211" s="34">
        <f t="shared" ref="I211:M211" si="160">I212+I213</f>
        <v>0</v>
      </c>
      <c r="J211" s="34">
        <f t="shared" si="160"/>
        <v>0</v>
      </c>
      <c r="K211" s="34">
        <f t="shared" si="160"/>
        <v>0</v>
      </c>
      <c r="L211" s="34">
        <f t="shared" si="160"/>
        <v>0</v>
      </c>
      <c r="M211" s="34">
        <f t="shared" si="160"/>
        <v>0</v>
      </c>
      <c r="N211" s="34">
        <f t="shared" ref="N211:O211" si="161">N212+N213</f>
        <v>0</v>
      </c>
      <c r="O211" s="34">
        <f t="shared" si="161"/>
        <v>0</v>
      </c>
      <c r="P211" s="79" t="s">
        <v>101</v>
      </c>
      <c r="Q211" s="56" t="s">
        <v>93</v>
      </c>
      <c r="R211" s="55">
        <v>500</v>
      </c>
      <c r="S211" s="59">
        <v>500</v>
      </c>
      <c r="T211" s="59">
        <v>0</v>
      </c>
      <c r="U211" s="59">
        <v>0</v>
      </c>
      <c r="V211" s="59">
        <v>0</v>
      </c>
      <c r="W211" s="59">
        <v>0</v>
      </c>
      <c r="X211" s="59">
        <v>0</v>
      </c>
      <c r="Y211" s="59">
        <v>0</v>
      </c>
      <c r="Z211" s="59">
        <v>0</v>
      </c>
    </row>
    <row r="212" spans="1:26" ht="83.25" hidden="1" customHeight="1" x14ac:dyDescent="0.2">
      <c r="A212" s="15"/>
      <c r="B212" s="80"/>
      <c r="C212" s="57"/>
      <c r="D212" s="57"/>
      <c r="E212" s="80"/>
      <c r="F212" s="13" t="s">
        <v>18</v>
      </c>
      <c r="G212" s="32">
        <f t="shared" si="141"/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80"/>
      <c r="Q212" s="57"/>
      <c r="R212" s="55"/>
      <c r="S212" s="60"/>
      <c r="T212" s="60"/>
      <c r="U212" s="60"/>
      <c r="V212" s="60"/>
      <c r="W212" s="60"/>
      <c r="X212" s="60"/>
      <c r="Y212" s="60"/>
      <c r="Z212" s="60"/>
    </row>
    <row r="213" spans="1:26" ht="83.25" hidden="1" customHeight="1" x14ac:dyDescent="0.2">
      <c r="A213" s="15"/>
      <c r="B213" s="81"/>
      <c r="C213" s="58"/>
      <c r="D213" s="58"/>
      <c r="E213" s="81"/>
      <c r="F213" s="13" t="s">
        <v>19</v>
      </c>
      <c r="G213" s="32">
        <f t="shared" si="141"/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81"/>
      <c r="Q213" s="58"/>
      <c r="R213" s="55"/>
      <c r="S213" s="61"/>
      <c r="T213" s="61"/>
      <c r="U213" s="61"/>
      <c r="V213" s="61"/>
      <c r="W213" s="61"/>
      <c r="X213" s="61"/>
      <c r="Y213" s="61"/>
      <c r="Z213" s="61"/>
    </row>
    <row r="214" spans="1:26" ht="83.25" hidden="1" customHeight="1" x14ac:dyDescent="0.2">
      <c r="A214" s="15"/>
      <c r="B214" s="79" t="s">
        <v>98</v>
      </c>
      <c r="C214" s="56"/>
      <c r="D214" s="56">
        <v>2020</v>
      </c>
      <c r="E214" s="79" t="s">
        <v>66</v>
      </c>
      <c r="F214" s="11" t="s">
        <v>13</v>
      </c>
      <c r="G214" s="32">
        <f t="shared" si="141"/>
        <v>0</v>
      </c>
      <c r="H214" s="34">
        <f>H215+H216</f>
        <v>0</v>
      </c>
      <c r="I214" s="34">
        <f t="shared" ref="I214:M214" si="162">I215+I216</f>
        <v>0</v>
      </c>
      <c r="J214" s="34">
        <f t="shared" si="162"/>
        <v>0</v>
      </c>
      <c r="K214" s="34">
        <f t="shared" si="162"/>
        <v>0</v>
      </c>
      <c r="L214" s="34">
        <f t="shared" si="162"/>
        <v>0</v>
      </c>
      <c r="M214" s="34">
        <f t="shared" si="162"/>
        <v>0</v>
      </c>
      <c r="N214" s="34">
        <f t="shared" ref="N214:O214" si="163">N215+N216</f>
        <v>0</v>
      </c>
      <c r="O214" s="34">
        <f t="shared" si="163"/>
        <v>0</v>
      </c>
      <c r="P214" s="79" t="s">
        <v>102</v>
      </c>
      <c r="Q214" s="56" t="s">
        <v>93</v>
      </c>
      <c r="R214" s="55">
        <v>400</v>
      </c>
      <c r="S214" s="59">
        <v>400</v>
      </c>
      <c r="T214" s="59">
        <v>0</v>
      </c>
      <c r="U214" s="59">
        <v>0</v>
      </c>
      <c r="V214" s="59">
        <v>0</v>
      </c>
      <c r="W214" s="59">
        <v>0</v>
      </c>
      <c r="X214" s="59">
        <v>0</v>
      </c>
      <c r="Y214" s="59">
        <v>0</v>
      </c>
      <c r="Z214" s="59">
        <v>0</v>
      </c>
    </row>
    <row r="215" spans="1:26" ht="83.25" hidden="1" customHeight="1" x14ac:dyDescent="0.2">
      <c r="A215" s="15"/>
      <c r="B215" s="80"/>
      <c r="C215" s="57"/>
      <c r="D215" s="57"/>
      <c r="E215" s="80"/>
      <c r="F215" s="13" t="s">
        <v>18</v>
      </c>
      <c r="G215" s="32">
        <f t="shared" si="141"/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4">
        <v>0</v>
      </c>
      <c r="O215" s="34">
        <v>0</v>
      </c>
      <c r="P215" s="80"/>
      <c r="Q215" s="57"/>
      <c r="R215" s="55"/>
      <c r="S215" s="60"/>
      <c r="T215" s="60"/>
      <c r="U215" s="60"/>
      <c r="V215" s="60"/>
      <c r="W215" s="60"/>
      <c r="X215" s="60"/>
      <c r="Y215" s="60"/>
      <c r="Z215" s="60"/>
    </row>
    <row r="216" spans="1:26" ht="83.25" hidden="1" customHeight="1" x14ac:dyDescent="0.2">
      <c r="A216" s="15"/>
      <c r="B216" s="81"/>
      <c r="C216" s="58"/>
      <c r="D216" s="58"/>
      <c r="E216" s="81"/>
      <c r="F216" s="13" t="s">
        <v>19</v>
      </c>
      <c r="G216" s="32">
        <f t="shared" si="141"/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4">
        <v>0</v>
      </c>
      <c r="O216" s="34">
        <v>0</v>
      </c>
      <c r="P216" s="81"/>
      <c r="Q216" s="58"/>
      <c r="R216" s="55"/>
      <c r="S216" s="61"/>
      <c r="T216" s="61"/>
      <c r="U216" s="61"/>
      <c r="V216" s="61"/>
      <c r="W216" s="61"/>
      <c r="X216" s="61"/>
      <c r="Y216" s="61"/>
      <c r="Z216" s="61"/>
    </row>
    <row r="217" spans="1:26" ht="83.25" hidden="1" customHeight="1" x14ac:dyDescent="0.2">
      <c r="A217" s="15"/>
      <c r="B217" s="79" t="s">
        <v>99</v>
      </c>
      <c r="C217" s="56"/>
      <c r="D217" s="56">
        <v>2020</v>
      </c>
      <c r="E217" s="79" t="s">
        <v>66</v>
      </c>
      <c r="F217" s="11" t="s">
        <v>13</v>
      </c>
      <c r="G217" s="32">
        <f t="shared" si="141"/>
        <v>0</v>
      </c>
      <c r="H217" s="34">
        <f>H218+H219</f>
        <v>0</v>
      </c>
      <c r="I217" s="34">
        <f t="shared" ref="I217:M217" si="164">I218+I219</f>
        <v>0</v>
      </c>
      <c r="J217" s="34">
        <f t="shared" si="164"/>
        <v>0</v>
      </c>
      <c r="K217" s="34">
        <f t="shared" si="164"/>
        <v>0</v>
      </c>
      <c r="L217" s="34">
        <f t="shared" si="164"/>
        <v>0</v>
      </c>
      <c r="M217" s="34">
        <f t="shared" si="164"/>
        <v>0</v>
      </c>
      <c r="N217" s="34">
        <f t="shared" ref="N217:O217" si="165">N218+N219</f>
        <v>0</v>
      </c>
      <c r="O217" s="34">
        <f t="shared" si="165"/>
        <v>0</v>
      </c>
      <c r="P217" s="79" t="s">
        <v>102</v>
      </c>
      <c r="Q217" s="56" t="s">
        <v>93</v>
      </c>
      <c r="R217" s="55">
        <v>400</v>
      </c>
      <c r="S217" s="59">
        <v>400</v>
      </c>
      <c r="T217" s="59">
        <v>0</v>
      </c>
      <c r="U217" s="59">
        <v>0</v>
      </c>
      <c r="V217" s="59">
        <v>0</v>
      </c>
      <c r="W217" s="59">
        <v>0</v>
      </c>
      <c r="X217" s="59">
        <v>0</v>
      </c>
      <c r="Y217" s="59">
        <v>0</v>
      </c>
      <c r="Z217" s="59">
        <v>0</v>
      </c>
    </row>
    <row r="218" spans="1:26" ht="83.25" hidden="1" customHeight="1" x14ac:dyDescent="0.2">
      <c r="A218" s="15"/>
      <c r="B218" s="80"/>
      <c r="C218" s="57"/>
      <c r="D218" s="57"/>
      <c r="E218" s="80"/>
      <c r="F218" s="13" t="s">
        <v>18</v>
      </c>
      <c r="G218" s="32">
        <f t="shared" si="141"/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34">
        <v>0</v>
      </c>
      <c r="P218" s="80"/>
      <c r="Q218" s="57"/>
      <c r="R218" s="55"/>
      <c r="S218" s="60"/>
      <c r="T218" s="60"/>
      <c r="U218" s="60"/>
      <c r="V218" s="60"/>
      <c r="W218" s="60"/>
      <c r="X218" s="60"/>
      <c r="Y218" s="60"/>
      <c r="Z218" s="60"/>
    </row>
    <row r="219" spans="1:26" ht="83.25" hidden="1" customHeight="1" x14ac:dyDescent="0.2">
      <c r="A219" s="15"/>
      <c r="B219" s="81"/>
      <c r="C219" s="58"/>
      <c r="D219" s="58"/>
      <c r="E219" s="81"/>
      <c r="F219" s="13" t="s">
        <v>19</v>
      </c>
      <c r="G219" s="32">
        <f t="shared" si="141"/>
        <v>0</v>
      </c>
      <c r="H219" s="34">
        <v>0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81"/>
      <c r="Q219" s="58"/>
      <c r="R219" s="55"/>
      <c r="S219" s="61"/>
      <c r="T219" s="61"/>
      <c r="U219" s="61"/>
      <c r="V219" s="61"/>
      <c r="W219" s="61"/>
      <c r="X219" s="61"/>
      <c r="Y219" s="61"/>
      <c r="Z219" s="61"/>
    </row>
    <row r="220" spans="1:26" ht="83.25" hidden="1" customHeight="1" x14ac:dyDescent="0.2">
      <c r="A220" s="15"/>
      <c r="B220" s="79" t="s">
        <v>100</v>
      </c>
      <c r="C220" s="56"/>
      <c r="D220" s="56">
        <v>2020</v>
      </c>
      <c r="E220" s="79" t="s">
        <v>66</v>
      </c>
      <c r="F220" s="11" t="s">
        <v>13</v>
      </c>
      <c r="G220" s="32">
        <f t="shared" si="141"/>
        <v>0</v>
      </c>
      <c r="H220" s="34">
        <f>H221+H222</f>
        <v>0</v>
      </c>
      <c r="I220" s="34">
        <f t="shared" ref="I220:M220" si="166">I221+I222</f>
        <v>0</v>
      </c>
      <c r="J220" s="34">
        <f t="shared" si="166"/>
        <v>0</v>
      </c>
      <c r="K220" s="34">
        <f t="shared" si="166"/>
        <v>0</v>
      </c>
      <c r="L220" s="34">
        <f t="shared" si="166"/>
        <v>0</v>
      </c>
      <c r="M220" s="34">
        <f t="shared" si="166"/>
        <v>0</v>
      </c>
      <c r="N220" s="34">
        <f t="shared" ref="N220:O220" si="167">N221+N222</f>
        <v>0</v>
      </c>
      <c r="O220" s="34">
        <f t="shared" si="167"/>
        <v>0</v>
      </c>
      <c r="P220" s="79" t="s">
        <v>102</v>
      </c>
      <c r="Q220" s="56" t="s">
        <v>93</v>
      </c>
      <c r="R220" s="55">
        <v>800</v>
      </c>
      <c r="S220" s="59">
        <v>800</v>
      </c>
      <c r="T220" s="59">
        <v>0</v>
      </c>
      <c r="U220" s="59">
        <v>0</v>
      </c>
      <c r="V220" s="59">
        <v>0</v>
      </c>
      <c r="W220" s="59">
        <v>0</v>
      </c>
      <c r="X220" s="59">
        <v>0</v>
      </c>
      <c r="Y220" s="59">
        <v>0</v>
      </c>
      <c r="Z220" s="59">
        <v>0</v>
      </c>
    </row>
    <row r="221" spans="1:26" ht="83.25" hidden="1" customHeight="1" x14ac:dyDescent="0.2">
      <c r="A221" s="15"/>
      <c r="B221" s="80"/>
      <c r="C221" s="57"/>
      <c r="D221" s="57"/>
      <c r="E221" s="80"/>
      <c r="F221" s="13" t="s">
        <v>18</v>
      </c>
      <c r="G221" s="32">
        <f t="shared" si="141"/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80"/>
      <c r="Q221" s="57"/>
      <c r="R221" s="55"/>
      <c r="S221" s="60"/>
      <c r="T221" s="60"/>
      <c r="U221" s="60"/>
      <c r="V221" s="60"/>
      <c r="W221" s="60"/>
      <c r="X221" s="60"/>
      <c r="Y221" s="60"/>
      <c r="Z221" s="60"/>
    </row>
    <row r="222" spans="1:26" ht="83.25" hidden="1" customHeight="1" x14ac:dyDescent="0.2">
      <c r="A222" s="15"/>
      <c r="B222" s="81"/>
      <c r="C222" s="58"/>
      <c r="D222" s="58"/>
      <c r="E222" s="81"/>
      <c r="F222" s="13" t="s">
        <v>19</v>
      </c>
      <c r="G222" s="32">
        <f t="shared" si="141"/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0</v>
      </c>
      <c r="P222" s="81"/>
      <c r="Q222" s="58"/>
      <c r="R222" s="55"/>
      <c r="S222" s="61"/>
      <c r="T222" s="61"/>
      <c r="U222" s="61"/>
      <c r="V222" s="61"/>
      <c r="W222" s="61"/>
      <c r="X222" s="61"/>
      <c r="Y222" s="61"/>
      <c r="Z222" s="61"/>
    </row>
    <row r="223" spans="1:26" ht="83.25" hidden="1" customHeight="1" x14ac:dyDescent="0.2">
      <c r="A223" s="15"/>
      <c r="B223" s="79" t="s">
        <v>123</v>
      </c>
      <c r="C223" s="56">
        <v>2021</v>
      </c>
      <c r="D223" s="56">
        <v>2021</v>
      </c>
      <c r="E223" s="79" t="s">
        <v>55</v>
      </c>
      <c r="F223" s="11" t="s">
        <v>13</v>
      </c>
      <c r="G223" s="32">
        <f t="shared" si="141"/>
        <v>0</v>
      </c>
      <c r="H223" s="34">
        <f>H224+H225</f>
        <v>0</v>
      </c>
      <c r="I223" s="34">
        <f t="shared" ref="I223:M223" si="168">I224+I225</f>
        <v>0</v>
      </c>
      <c r="J223" s="34">
        <f t="shared" si="168"/>
        <v>0</v>
      </c>
      <c r="K223" s="34">
        <f t="shared" si="168"/>
        <v>0</v>
      </c>
      <c r="L223" s="34">
        <f t="shared" si="168"/>
        <v>0</v>
      </c>
      <c r="M223" s="34">
        <f t="shared" si="168"/>
        <v>0</v>
      </c>
      <c r="N223" s="34">
        <f t="shared" ref="N223:O223" si="169">N224+N225</f>
        <v>0</v>
      </c>
      <c r="O223" s="34">
        <f t="shared" si="169"/>
        <v>0</v>
      </c>
      <c r="P223" s="79" t="s">
        <v>124</v>
      </c>
      <c r="Q223" s="56" t="s">
        <v>93</v>
      </c>
      <c r="R223" s="55">
        <v>0</v>
      </c>
      <c r="S223" s="59">
        <v>0</v>
      </c>
      <c r="T223" s="59">
        <v>0</v>
      </c>
      <c r="U223" s="59">
        <v>0</v>
      </c>
      <c r="V223" s="59">
        <v>0</v>
      </c>
      <c r="W223" s="59">
        <v>0</v>
      </c>
      <c r="X223" s="59">
        <v>0</v>
      </c>
      <c r="Y223" s="59">
        <v>0</v>
      </c>
      <c r="Z223" s="59">
        <v>0</v>
      </c>
    </row>
    <row r="224" spans="1:26" ht="83.25" hidden="1" customHeight="1" x14ac:dyDescent="0.2">
      <c r="A224" s="15"/>
      <c r="B224" s="80"/>
      <c r="C224" s="57"/>
      <c r="D224" s="57"/>
      <c r="E224" s="80"/>
      <c r="F224" s="13" t="s">
        <v>18</v>
      </c>
      <c r="G224" s="32">
        <f t="shared" si="141"/>
        <v>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  <c r="O224" s="34">
        <v>0</v>
      </c>
      <c r="P224" s="80"/>
      <c r="Q224" s="57"/>
      <c r="R224" s="55"/>
      <c r="S224" s="60"/>
      <c r="T224" s="60"/>
      <c r="U224" s="60"/>
      <c r="V224" s="60"/>
      <c r="W224" s="60"/>
      <c r="X224" s="60"/>
      <c r="Y224" s="60"/>
      <c r="Z224" s="60"/>
    </row>
    <row r="225" spans="1:26" ht="83.25" hidden="1" customHeight="1" x14ac:dyDescent="0.2">
      <c r="A225" s="15"/>
      <c r="B225" s="81"/>
      <c r="C225" s="58"/>
      <c r="D225" s="58"/>
      <c r="E225" s="81"/>
      <c r="F225" s="13" t="s">
        <v>19</v>
      </c>
      <c r="G225" s="32">
        <f t="shared" si="141"/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81"/>
      <c r="Q225" s="58"/>
      <c r="R225" s="55"/>
      <c r="S225" s="61"/>
      <c r="T225" s="61"/>
      <c r="U225" s="61"/>
      <c r="V225" s="61"/>
      <c r="W225" s="61"/>
      <c r="X225" s="61"/>
      <c r="Y225" s="61"/>
      <c r="Z225" s="61"/>
    </row>
    <row r="226" spans="1:26" ht="83.25" hidden="1" customHeight="1" x14ac:dyDescent="0.2">
      <c r="A226" s="15"/>
      <c r="B226" s="79" t="s">
        <v>92</v>
      </c>
      <c r="C226" s="56"/>
      <c r="D226" s="56">
        <v>2020</v>
      </c>
      <c r="E226" s="79" t="s">
        <v>66</v>
      </c>
      <c r="F226" s="11" t="s">
        <v>13</v>
      </c>
      <c r="G226" s="32">
        <f t="shared" si="141"/>
        <v>0</v>
      </c>
      <c r="H226" s="34">
        <f>H227+H228</f>
        <v>0</v>
      </c>
      <c r="I226" s="34">
        <f t="shared" ref="I226:M226" si="170">I227+I228</f>
        <v>0</v>
      </c>
      <c r="J226" s="34">
        <f t="shared" si="170"/>
        <v>0</v>
      </c>
      <c r="K226" s="34">
        <f t="shared" si="170"/>
        <v>0</v>
      </c>
      <c r="L226" s="34">
        <f t="shared" si="170"/>
        <v>0</v>
      </c>
      <c r="M226" s="34">
        <f t="shared" si="170"/>
        <v>0</v>
      </c>
      <c r="N226" s="34">
        <f t="shared" ref="N226:O226" si="171">N227+N228</f>
        <v>0</v>
      </c>
      <c r="O226" s="34">
        <f t="shared" si="171"/>
        <v>0</v>
      </c>
      <c r="P226" s="79" t="s">
        <v>101</v>
      </c>
      <c r="Q226" s="56" t="s">
        <v>93</v>
      </c>
      <c r="R226" s="55">
        <v>200</v>
      </c>
      <c r="S226" s="59">
        <v>200</v>
      </c>
      <c r="T226" s="59">
        <v>0</v>
      </c>
      <c r="U226" s="59">
        <v>0</v>
      </c>
      <c r="V226" s="59">
        <v>0</v>
      </c>
      <c r="W226" s="59">
        <v>0</v>
      </c>
      <c r="X226" s="59">
        <v>0</v>
      </c>
      <c r="Y226" s="59">
        <v>0</v>
      </c>
      <c r="Z226" s="59">
        <v>0</v>
      </c>
    </row>
    <row r="227" spans="1:26" ht="83.25" hidden="1" customHeight="1" x14ac:dyDescent="0.2">
      <c r="A227" s="15"/>
      <c r="B227" s="80"/>
      <c r="C227" s="57"/>
      <c r="D227" s="57"/>
      <c r="E227" s="80"/>
      <c r="F227" s="13" t="s">
        <v>18</v>
      </c>
      <c r="G227" s="32">
        <f t="shared" si="141"/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0</v>
      </c>
      <c r="P227" s="80"/>
      <c r="Q227" s="57"/>
      <c r="R227" s="55"/>
      <c r="S227" s="60"/>
      <c r="T227" s="60"/>
      <c r="U227" s="60"/>
      <c r="V227" s="60"/>
      <c r="W227" s="60"/>
      <c r="X227" s="60"/>
      <c r="Y227" s="60"/>
      <c r="Z227" s="60"/>
    </row>
    <row r="228" spans="1:26" ht="83.25" hidden="1" customHeight="1" x14ac:dyDescent="0.2">
      <c r="A228" s="15"/>
      <c r="B228" s="81"/>
      <c r="C228" s="58"/>
      <c r="D228" s="58"/>
      <c r="E228" s="81"/>
      <c r="F228" s="13" t="s">
        <v>19</v>
      </c>
      <c r="G228" s="32">
        <f t="shared" si="141"/>
        <v>0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4">
        <v>0</v>
      </c>
      <c r="O228" s="34">
        <v>0</v>
      </c>
      <c r="P228" s="81"/>
      <c r="Q228" s="58"/>
      <c r="R228" s="55"/>
      <c r="S228" s="61"/>
      <c r="T228" s="61"/>
      <c r="U228" s="61"/>
      <c r="V228" s="61"/>
      <c r="W228" s="61"/>
      <c r="X228" s="61"/>
      <c r="Y228" s="61"/>
      <c r="Z228" s="61"/>
    </row>
    <row r="229" spans="1:26" ht="83.25" hidden="1" customHeight="1" x14ac:dyDescent="0.2">
      <c r="A229" s="15"/>
      <c r="B229" s="79" t="s">
        <v>94</v>
      </c>
      <c r="C229" s="56"/>
      <c r="D229" s="56">
        <v>2020</v>
      </c>
      <c r="E229" s="79" t="s">
        <v>66</v>
      </c>
      <c r="F229" s="11" t="s">
        <v>13</v>
      </c>
      <c r="G229" s="32">
        <f t="shared" si="141"/>
        <v>0</v>
      </c>
      <c r="H229" s="34">
        <f>H230+H231</f>
        <v>0</v>
      </c>
      <c r="I229" s="34">
        <f t="shared" ref="I229:M229" si="172">I230+I231</f>
        <v>0</v>
      </c>
      <c r="J229" s="34">
        <f t="shared" si="172"/>
        <v>0</v>
      </c>
      <c r="K229" s="34">
        <f t="shared" si="172"/>
        <v>0</v>
      </c>
      <c r="L229" s="34">
        <f t="shared" si="172"/>
        <v>0</v>
      </c>
      <c r="M229" s="34">
        <f t="shared" si="172"/>
        <v>0</v>
      </c>
      <c r="N229" s="34">
        <f t="shared" ref="N229:O229" si="173">N230+N231</f>
        <v>0</v>
      </c>
      <c r="O229" s="34">
        <f t="shared" si="173"/>
        <v>0</v>
      </c>
      <c r="P229" s="79" t="s">
        <v>101</v>
      </c>
      <c r="Q229" s="56" t="s">
        <v>93</v>
      </c>
      <c r="R229" s="55">
        <v>200</v>
      </c>
      <c r="S229" s="59">
        <v>200</v>
      </c>
      <c r="T229" s="59">
        <v>0</v>
      </c>
      <c r="U229" s="59">
        <v>0</v>
      </c>
      <c r="V229" s="59">
        <v>0</v>
      </c>
      <c r="W229" s="59">
        <v>0</v>
      </c>
      <c r="X229" s="59">
        <v>0</v>
      </c>
      <c r="Y229" s="59">
        <v>0</v>
      </c>
      <c r="Z229" s="59">
        <v>0</v>
      </c>
    </row>
    <row r="230" spans="1:26" ht="83.25" hidden="1" customHeight="1" x14ac:dyDescent="0.2">
      <c r="A230" s="15"/>
      <c r="B230" s="80"/>
      <c r="C230" s="57"/>
      <c r="D230" s="57"/>
      <c r="E230" s="80"/>
      <c r="F230" s="13" t="s">
        <v>18</v>
      </c>
      <c r="G230" s="32">
        <f t="shared" si="141"/>
        <v>0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0</v>
      </c>
      <c r="P230" s="80"/>
      <c r="Q230" s="57"/>
      <c r="R230" s="55"/>
      <c r="S230" s="60"/>
      <c r="T230" s="60"/>
      <c r="U230" s="60"/>
      <c r="V230" s="60"/>
      <c r="W230" s="60"/>
      <c r="X230" s="60"/>
      <c r="Y230" s="60"/>
      <c r="Z230" s="60"/>
    </row>
    <row r="231" spans="1:26" ht="83.25" hidden="1" customHeight="1" x14ac:dyDescent="0.2">
      <c r="A231" s="15"/>
      <c r="B231" s="81"/>
      <c r="C231" s="58"/>
      <c r="D231" s="58"/>
      <c r="E231" s="81"/>
      <c r="F231" s="13" t="s">
        <v>19</v>
      </c>
      <c r="G231" s="32">
        <f t="shared" si="141"/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81"/>
      <c r="Q231" s="58"/>
      <c r="R231" s="55"/>
      <c r="S231" s="61"/>
      <c r="T231" s="61"/>
      <c r="U231" s="61"/>
      <c r="V231" s="61"/>
      <c r="W231" s="61"/>
      <c r="X231" s="61"/>
      <c r="Y231" s="61"/>
      <c r="Z231" s="61"/>
    </row>
    <row r="232" spans="1:26" ht="83.25" hidden="1" customHeight="1" x14ac:dyDescent="0.2">
      <c r="A232" s="15"/>
      <c r="B232" s="79" t="s">
        <v>95</v>
      </c>
      <c r="C232" s="56"/>
      <c r="D232" s="56">
        <v>2020</v>
      </c>
      <c r="E232" s="79" t="s">
        <v>66</v>
      </c>
      <c r="F232" s="11" t="s">
        <v>13</v>
      </c>
      <c r="G232" s="32">
        <f t="shared" si="141"/>
        <v>0</v>
      </c>
      <c r="H232" s="34">
        <f>H233+H234</f>
        <v>0</v>
      </c>
      <c r="I232" s="34">
        <f t="shared" ref="I232:M232" si="174">I233+I234</f>
        <v>0</v>
      </c>
      <c r="J232" s="34">
        <f t="shared" si="174"/>
        <v>0</v>
      </c>
      <c r="K232" s="34">
        <f t="shared" si="174"/>
        <v>0</v>
      </c>
      <c r="L232" s="34">
        <f t="shared" si="174"/>
        <v>0</v>
      </c>
      <c r="M232" s="34">
        <f t="shared" si="174"/>
        <v>0</v>
      </c>
      <c r="N232" s="34">
        <f t="shared" ref="N232:O232" si="175">N233+N234</f>
        <v>0</v>
      </c>
      <c r="O232" s="34">
        <f t="shared" si="175"/>
        <v>0</v>
      </c>
      <c r="P232" s="79" t="s">
        <v>101</v>
      </c>
      <c r="Q232" s="56" t="s">
        <v>93</v>
      </c>
      <c r="R232" s="55">
        <v>100</v>
      </c>
      <c r="S232" s="59">
        <v>100</v>
      </c>
      <c r="T232" s="59">
        <v>0</v>
      </c>
      <c r="U232" s="59">
        <v>0</v>
      </c>
      <c r="V232" s="59">
        <v>0</v>
      </c>
      <c r="W232" s="59">
        <v>0</v>
      </c>
      <c r="X232" s="59">
        <v>0</v>
      </c>
      <c r="Y232" s="59">
        <v>0</v>
      </c>
      <c r="Z232" s="59">
        <v>0</v>
      </c>
    </row>
    <row r="233" spans="1:26" ht="83.25" hidden="1" customHeight="1" x14ac:dyDescent="0.2">
      <c r="A233" s="15"/>
      <c r="B233" s="80"/>
      <c r="C233" s="57"/>
      <c r="D233" s="57"/>
      <c r="E233" s="80"/>
      <c r="F233" s="13" t="s">
        <v>18</v>
      </c>
      <c r="G233" s="32">
        <f t="shared" si="141"/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80"/>
      <c r="Q233" s="57"/>
      <c r="R233" s="55"/>
      <c r="S233" s="60"/>
      <c r="T233" s="60"/>
      <c r="U233" s="60"/>
      <c r="V233" s="60"/>
      <c r="W233" s="60"/>
      <c r="X233" s="60"/>
      <c r="Y233" s="60"/>
      <c r="Z233" s="60"/>
    </row>
    <row r="234" spans="1:26" ht="83.25" hidden="1" customHeight="1" x14ac:dyDescent="0.2">
      <c r="A234" s="15"/>
      <c r="B234" s="81"/>
      <c r="C234" s="58"/>
      <c r="D234" s="58"/>
      <c r="E234" s="81"/>
      <c r="F234" s="13" t="s">
        <v>19</v>
      </c>
      <c r="G234" s="32">
        <f t="shared" si="141"/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81"/>
      <c r="Q234" s="58"/>
      <c r="R234" s="55"/>
      <c r="S234" s="61"/>
      <c r="T234" s="61"/>
      <c r="U234" s="61"/>
      <c r="V234" s="61"/>
      <c r="W234" s="61"/>
      <c r="X234" s="61"/>
      <c r="Y234" s="61"/>
      <c r="Z234" s="61"/>
    </row>
    <row r="235" spans="1:26" ht="83.25" hidden="1" customHeight="1" x14ac:dyDescent="0.2">
      <c r="A235" s="15"/>
      <c r="B235" s="79" t="s">
        <v>96</v>
      </c>
      <c r="C235" s="56"/>
      <c r="D235" s="56">
        <v>2020</v>
      </c>
      <c r="E235" s="79" t="s">
        <v>66</v>
      </c>
      <c r="F235" s="11" t="s">
        <v>13</v>
      </c>
      <c r="G235" s="32">
        <f t="shared" si="141"/>
        <v>0</v>
      </c>
      <c r="H235" s="34">
        <f>H236+H237</f>
        <v>0</v>
      </c>
      <c r="I235" s="34">
        <f t="shared" ref="I235:M235" si="176">I236+I237</f>
        <v>0</v>
      </c>
      <c r="J235" s="34">
        <f t="shared" si="176"/>
        <v>0</v>
      </c>
      <c r="K235" s="34">
        <f t="shared" si="176"/>
        <v>0</v>
      </c>
      <c r="L235" s="34">
        <f t="shared" si="176"/>
        <v>0</v>
      </c>
      <c r="M235" s="34">
        <f t="shared" si="176"/>
        <v>0</v>
      </c>
      <c r="N235" s="34">
        <f t="shared" ref="N235:O235" si="177">N236+N237</f>
        <v>0</v>
      </c>
      <c r="O235" s="34">
        <f t="shared" si="177"/>
        <v>0</v>
      </c>
      <c r="P235" s="79" t="s">
        <v>101</v>
      </c>
      <c r="Q235" s="56" t="s">
        <v>21</v>
      </c>
      <c r="R235" s="55">
        <v>500</v>
      </c>
      <c r="S235" s="59">
        <v>500</v>
      </c>
      <c r="T235" s="59">
        <v>0</v>
      </c>
      <c r="U235" s="59">
        <v>0</v>
      </c>
      <c r="V235" s="59">
        <v>0</v>
      </c>
      <c r="W235" s="59">
        <v>0</v>
      </c>
      <c r="X235" s="59">
        <v>0</v>
      </c>
      <c r="Y235" s="59">
        <v>0</v>
      </c>
      <c r="Z235" s="59">
        <v>0</v>
      </c>
    </row>
    <row r="236" spans="1:26" ht="83.25" hidden="1" customHeight="1" x14ac:dyDescent="0.2">
      <c r="A236" s="15"/>
      <c r="B236" s="80"/>
      <c r="C236" s="57"/>
      <c r="D236" s="57"/>
      <c r="E236" s="80"/>
      <c r="F236" s="13" t="s">
        <v>18</v>
      </c>
      <c r="G236" s="32">
        <f t="shared" si="141"/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0</v>
      </c>
      <c r="P236" s="80"/>
      <c r="Q236" s="57"/>
      <c r="R236" s="55"/>
      <c r="S236" s="60"/>
      <c r="T236" s="60"/>
      <c r="U236" s="60"/>
      <c r="V236" s="60"/>
      <c r="W236" s="60"/>
      <c r="X236" s="60"/>
      <c r="Y236" s="60"/>
      <c r="Z236" s="60"/>
    </row>
    <row r="237" spans="1:26" ht="83.25" hidden="1" customHeight="1" x14ac:dyDescent="0.2">
      <c r="A237" s="15"/>
      <c r="B237" s="81"/>
      <c r="C237" s="58"/>
      <c r="D237" s="58"/>
      <c r="E237" s="81"/>
      <c r="F237" s="13" t="s">
        <v>19</v>
      </c>
      <c r="G237" s="32">
        <f t="shared" si="141"/>
        <v>0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0</v>
      </c>
      <c r="O237" s="34">
        <v>0</v>
      </c>
      <c r="P237" s="81"/>
      <c r="Q237" s="58"/>
      <c r="R237" s="55"/>
      <c r="S237" s="61"/>
      <c r="T237" s="61"/>
      <c r="U237" s="61"/>
      <c r="V237" s="61"/>
      <c r="W237" s="61"/>
      <c r="X237" s="61"/>
      <c r="Y237" s="61"/>
      <c r="Z237" s="61"/>
    </row>
    <row r="238" spans="1:26" ht="83.25" hidden="1" customHeight="1" x14ac:dyDescent="0.2">
      <c r="A238" s="15"/>
      <c r="B238" s="79" t="s">
        <v>97</v>
      </c>
      <c r="C238" s="56"/>
      <c r="D238" s="56">
        <v>2020</v>
      </c>
      <c r="E238" s="79" t="s">
        <v>66</v>
      </c>
      <c r="F238" s="11" t="s">
        <v>13</v>
      </c>
      <c r="G238" s="32">
        <f t="shared" si="141"/>
        <v>0</v>
      </c>
      <c r="H238" s="34">
        <f>H239+H240</f>
        <v>0</v>
      </c>
      <c r="I238" s="34">
        <f t="shared" ref="I238:M238" si="178">I239+I240</f>
        <v>0</v>
      </c>
      <c r="J238" s="34">
        <f t="shared" si="178"/>
        <v>0</v>
      </c>
      <c r="K238" s="34">
        <f t="shared" si="178"/>
        <v>0</v>
      </c>
      <c r="L238" s="34">
        <f t="shared" si="178"/>
        <v>0</v>
      </c>
      <c r="M238" s="34">
        <f t="shared" si="178"/>
        <v>0</v>
      </c>
      <c r="N238" s="34">
        <f t="shared" ref="N238:O238" si="179">N239+N240</f>
        <v>0</v>
      </c>
      <c r="O238" s="34">
        <f t="shared" si="179"/>
        <v>0</v>
      </c>
      <c r="P238" s="79" t="s">
        <v>101</v>
      </c>
      <c r="Q238" s="56" t="s">
        <v>93</v>
      </c>
      <c r="R238" s="55">
        <v>500</v>
      </c>
      <c r="S238" s="59">
        <v>500</v>
      </c>
      <c r="T238" s="59">
        <v>0</v>
      </c>
      <c r="U238" s="59">
        <v>0</v>
      </c>
      <c r="V238" s="59">
        <v>0</v>
      </c>
      <c r="W238" s="59">
        <v>0</v>
      </c>
      <c r="X238" s="59">
        <v>0</v>
      </c>
      <c r="Y238" s="59">
        <v>0</v>
      </c>
      <c r="Z238" s="59">
        <v>0</v>
      </c>
    </row>
    <row r="239" spans="1:26" ht="83.25" hidden="1" customHeight="1" x14ac:dyDescent="0.2">
      <c r="A239" s="15"/>
      <c r="B239" s="80"/>
      <c r="C239" s="57"/>
      <c r="D239" s="57"/>
      <c r="E239" s="80"/>
      <c r="F239" s="13" t="s">
        <v>18</v>
      </c>
      <c r="G239" s="32">
        <f t="shared" si="141"/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0</v>
      </c>
      <c r="O239" s="34">
        <v>0</v>
      </c>
      <c r="P239" s="80"/>
      <c r="Q239" s="57"/>
      <c r="R239" s="55"/>
      <c r="S239" s="60"/>
      <c r="T239" s="60"/>
      <c r="U239" s="60"/>
      <c r="V239" s="60"/>
      <c r="W239" s="60"/>
      <c r="X239" s="60"/>
      <c r="Y239" s="60"/>
      <c r="Z239" s="60"/>
    </row>
    <row r="240" spans="1:26" ht="83.25" hidden="1" customHeight="1" x14ac:dyDescent="0.2">
      <c r="A240" s="15"/>
      <c r="B240" s="81"/>
      <c r="C240" s="58"/>
      <c r="D240" s="58"/>
      <c r="E240" s="81"/>
      <c r="F240" s="13" t="s">
        <v>19</v>
      </c>
      <c r="G240" s="32">
        <f t="shared" si="141"/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81"/>
      <c r="Q240" s="58"/>
      <c r="R240" s="55"/>
      <c r="S240" s="61"/>
      <c r="T240" s="61"/>
      <c r="U240" s="61"/>
      <c r="V240" s="61"/>
      <c r="W240" s="61"/>
      <c r="X240" s="61"/>
      <c r="Y240" s="61"/>
      <c r="Z240" s="61"/>
    </row>
    <row r="241" spans="1:26" ht="83.25" hidden="1" customHeight="1" x14ac:dyDescent="0.2">
      <c r="A241" s="15"/>
      <c r="B241" s="79" t="s">
        <v>98</v>
      </c>
      <c r="C241" s="56"/>
      <c r="D241" s="56">
        <v>2020</v>
      </c>
      <c r="E241" s="79" t="s">
        <v>66</v>
      </c>
      <c r="F241" s="11" t="s">
        <v>13</v>
      </c>
      <c r="G241" s="32">
        <f t="shared" si="141"/>
        <v>0</v>
      </c>
      <c r="H241" s="34">
        <f>H242+H243</f>
        <v>0</v>
      </c>
      <c r="I241" s="34">
        <f t="shared" ref="I241:M241" si="180">I242+I243</f>
        <v>0</v>
      </c>
      <c r="J241" s="34">
        <f t="shared" si="180"/>
        <v>0</v>
      </c>
      <c r="K241" s="34">
        <f t="shared" si="180"/>
        <v>0</v>
      </c>
      <c r="L241" s="34">
        <f t="shared" si="180"/>
        <v>0</v>
      </c>
      <c r="M241" s="34">
        <f t="shared" si="180"/>
        <v>0</v>
      </c>
      <c r="N241" s="34">
        <f t="shared" ref="N241:O241" si="181">N242+N243</f>
        <v>0</v>
      </c>
      <c r="O241" s="34">
        <f t="shared" si="181"/>
        <v>0</v>
      </c>
      <c r="P241" s="79" t="s">
        <v>102</v>
      </c>
      <c r="Q241" s="56" t="s">
        <v>93</v>
      </c>
      <c r="R241" s="55">
        <v>400</v>
      </c>
      <c r="S241" s="59">
        <v>400</v>
      </c>
      <c r="T241" s="59">
        <v>0</v>
      </c>
      <c r="U241" s="59">
        <v>0</v>
      </c>
      <c r="V241" s="59">
        <v>0</v>
      </c>
      <c r="W241" s="59">
        <v>0</v>
      </c>
      <c r="X241" s="59">
        <v>0</v>
      </c>
      <c r="Y241" s="59">
        <v>0</v>
      </c>
      <c r="Z241" s="59">
        <v>0</v>
      </c>
    </row>
    <row r="242" spans="1:26" ht="83.25" hidden="1" customHeight="1" x14ac:dyDescent="0.2">
      <c r="A242" s="15"/>
      <c r="B242" s="80"/>
      <c r="C242" s="57"/>
      <c r="D242" s="57"/>
      <c r="E242" s="80"/>
      <c r="F242" s="13" t="s">
        <v>18</v>
      </c>
      <c r="G242" s="32">
        <f t="shared" si="141"/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  <c r="P242" s="80"/>
      <c r="Q242" s="57"/>
      <c r="R242" s="55"/>
      <c r="S242" s="60"/>
      <c r="T242" s="60"/>
      <c r="U242" s="60"/>
      <c r="V242" s="60"/>
      <c r="W242" s="60"/>
      <c r="X242" s="60"/>
      <c r="Y242" s="60"/>
      <c r="Z242" s="60"/>
    </row>
    <row r="243" spans="1:26" ht="83.25" hidden="1" customHeight="1" x14ac:dyDescent="0.2">
      <c r="A243" s="15"/>
      <c r="B243" s="81"/>
      <c r="C243" s="58"/>
      <c r="D243" s="58"/>
      <c r="E243" s="81"/>
      <c r="F243" s="13" t="s">
        <v>19</v>
      </c>
      <c r="G243" s="32">
        <f t="shared" si="141"/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81"/>
      <c r="Q243" s="58"/>
      <c r="R243" s="55"/>
      <c r="S243" s="61"/>
      <c r="T243" s="61"/>
      <c r="U243" s="61"/>
      <c r="V243" s="61"/>
      <c r="W243" s="61"/>
      <c r="X243" s="61"/>
      <c r="Y243" s="61"/>
      <c r="Z243" s="61"/>
    </row>
    <row r="244" spans="1:26" ht="83.25" hidden="1" customHeight="1" x14ac:dyDescent="0.2">
      <c r="A244" s="15"/>
      <c r="B244" s="79" t="s">
        <v>99</v>
      </c>
      <c r="C244" s="56"/>
      <c r="D244" s="56">
        <v>2020</v>
      </c>
      <c r="E244" s="79" t="s">
        <v>66</v>
      </c>
      <c r="F244" s="11" t="s">
        <v>13</v>
      </c>
      <c r="G244" s="32">
        <f t="shared" si="141"/>
        <v>0</v>
      </c>
      <c r="H244" s="34">
        <f>H245+H246</f>
        <v>0</v>
      </c>
      <c r="I244" s="34">
        <f t="shared" ref="I244:M244" si="182">I245+I246</f>
        <v>0</v>
      </c>
      <c r="J244" s="34">
        <f t="shared" si="182"/>
        <v>0</v>
      </c>
      <c r="K244" s="34">
        <f t="shared" si="182"/>
        <v>0</v>
      </c>
      <c r="L244" s="34">
        <f t="shared" si="182"/>
        <v>0</v>
      </c>
      <c r="M244" s="34">
        <f t="shared" si="182"/>
        <v>0</v>
      </c>
      <c r="N244" s="34">
        <f t="shared" ref="N244:O244" si="183">N245+N246</f>
        <v>0</v>
      </c>
      <c r="O244" s="34">
        <f t="shared" si="183"/>
        <v>0</v>
      </c>
      <c r="P244" s="79" t="s">
        <v>102</v>
      </c>
      <c r="Q244" s="56" t="s">
        <v>93</v>
      </c>
      <c r="R244" s="55">
        <v>400</v>
      </c>
      <c r="S244" s="59">
        <v>400</v>
      </c>
      <c r="T244" s="59">
        <v>0</v>
      </c>
      <c r="U244" s="59">
        <v>0</v>
      </c>
      <c r="V244" s="59">
        <v>0</v>
      </c>
      <c r="W244" s="59">
        <v>0</v>
      </c>
      <c r="X244" s="59">
        <v>0</v>
      </c>
      <c r="Y244" s="59">
        <v>0</v>
      </c>
      <c r="Z244" s="59">
        <v>0</v>
      </c>
    </row>
    <row r="245" spans="1:26" ht="83.25" hidden="1" customHeight="1" x14ac:dyDescent="0.2">
      <c r="A245" s="15"/>
      <c r="B245" s="80"/>
      <c r="C245" s="57"/>
      <c r="D245" s="57"/>
      <c r="E245" s="80"/>
      <c r="F245" s="13" t="s">
        <v>18</v>
      </c>
      <c r="G245" s="32">
        <f t="shared" si="141"/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0</v>
      </c>
      <c r="P245" s="80"/>
      <c r="Q245" s="57"/>
      <c r="R245" s="55"/>
      <c r="S245" s="60"/>
      <c r="T245" s="60"/>
      <c r="U245" s="60"/>
      <c r="V245" s="60"/>
      <c r="W245" s="60"/>
      <c r="X245" s="60"/>
      <c r="Y245" s="60"/>
      <c r="Z245" s="60"/>
    </row>
    <row r="246" spans="1:26" ht="83.25" hidden="1" customHeight="1" x14ac:dyDescent="0.2">
      <c r="A246" s="15"/>
      <c r="B246" s="81"/>
      <c r="C246" s="58"/>
      <c r="D246" s="58"/>
      <c r="E246" s="81"/>
      <c r="F246" s="13" t="s">
        <v>19</v>
      </c>
      <c r="G246" s="32">
        <f t="shared" ref="G246:G309" si="184">SUM(H246:O246)</f>
        <v>0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81"/>
      <c r="Q246" s="58"/>
      <c r="R246" s="55"/>
      <c r="S246" s="61"/>
      <c r="T246" s="61"/>
      <c r="U246" s="61"/>
      <c r="V246" s="61"/>
      <c r="W246" s="61"/>
      <c r="X246" s="61"/>
      <c r="Y246" s="61"/>
      <c r="Z246" s="61"/>
    </row>
    <row r="247" spans="1:26" ht="83.25" hidden="1" customHeight="1" x14ac:dyDescent="0.2">
      <c r="A247" s="15"/>
      <c r="B247" s="79" t="s">
        <v>100</v>
      </c>
      <c r="C247" s="56"/>
      <c r="D247" s="56">
        <v>2020</v>
      </c>
      <c r="E247" s="79" t="s">
        <v>66</v>
      </c>
      <c r="F247" s="11" t="s">
        <v>13</v>
      </c>
      <c r="G247" s="32">
        <f t="shared" si="184"/>
        <v>0</v>
      </c>
      <c r="H247" s="34">
        <f>H248+H249</f>
        <v>0</v>
      </c>
      <c r="I247" s="34">
        <f t="shared" ref="I247:M247" si="185">I248+I249</f>
        <v>0</v>
      </c>
      <c r="J247" s="34">
        <f t="shared" si="185"/>
        <v>0</v>
      </c>
      <c r="K247" s="34">
        <f t="shared" si="185"/>
        <v>0</v>
      </c>
      <c r="L247" s="34">
        <f t="shared" si="185"/>
        <v>0</v>
      </c>
      <c r="M247" s="34">
        <f t="shared" si="185"/>
        <v>0</v>
      </c>
      <c r="N247" s="34">
        <f t="shared" ref="N247:O247" si="186">N248+N249</f>
        <v>0</v>
      </c>
      <c r="O247" s="34">
        <f t="shared" si="186"/>
        <v>0</v>
      </c>
      <c r="P247" s="79" t="s">
        <v>102</v>
      </c>
      <c r="Q247" s="56" t="s">
        <v>93</v>
      </c>
      <c r="R247" s="55">
        <v>800</v>
      </c>
      <c r="S247" s="59">
        <v>800</v>
      </c>
      <c r="T247" s="59">
        <v>0</v>
      </c>
      <c r="U247" s="59">
        <v>0</v>
      </c>
      <c r="V247" s="59">
        <v>0</v>
      </c>
      <c r="W247" s="59">
        <v>0</v>
      </c>
      <c r="X247" s="59">
        <v>0</v>
      </c>
      <c r="Y247" s="59">
        <v>0</v>
      </c>
      <c r="Z247" s="59">
        <v>0</v>
      </c>
    </row>
    <row r="248" spans="1:26" ht="83.25" hidden="1" customHeight="1" x14ac:dyDescent="0.2">
      <c r="A248" s="15"/>
      <c r="B248" s="80"/>
      <c r="C248" s="57"/>
      <c r="D248" s="57"/>
      <c r="E248" s="80"/>
      <c r="F248" s="13" t="s">
        <v>18</v>
      </c>
      <c r="G248" s="32">
        <f t="shared" si="184"/>
        <v>0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80"/>
      <c r="Q248" s="57"/>
      <c r="R248" s="55"/>
      <c r="S248" s="60"/>
      <c r="T248" s="60"/>
      <c r="U248" s="60"/>
      <c r="V248" s="60"/>
      <c r="W248" s="60"/>
      <c r="X248" s="60"/>
      <c r="Y248" s="60"/>
      <c r="Z248" s="60"/>
    </row>
    <row r="249" spans="1:26" ht="83.25" hidden="1" customHeight="1" x14ac:dyDescent="0.2">
      <c r="A249" s="15"/>
      <c r="B249" s="81"/>
      <c r="C249" s="58"/>
      <c r="D249" s="58"/>
      <c r="E249" s="81"/>
      <c r="F249" s="13" t="s">
        <v>19</v>
      </c>
      <c r="G249" s="32">
        <f t="shared" si="184"/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4">
        <v>0</v>
      </c>
      <c r="O249" s="34">
        <v>0</v>
      </c>
      <c r="P249" s="81"/>
      <c r="Q249" s="58"/>
      <c r="R249" s="55"/>
      <c r="S249" s="61"/>
      <c r="T249" s="61"/>
      <c r="U249" s="61"/>
      <c r="V249" s="61"/>
      <c r="W249" s="61"/>
      <c r="X249" s="61"/>
      <c r="Y249" s="61"/>
      <c r="Z249" s="61"/>
    </row>
    <row r="250" spans="1:26" ht="46.5" hidden="1" customHeight="1" x14ac:dyDescent="0.2">
      <c r="A250" s="15"/>
      <c r="B250" s="79" t="s">
        <v>125</v>
      </c>
      <c r="C250" s="56">
        <v>2024</v>
      </c>
      <c r="D250" s="56">
        <v>2024</v>
      </c>
      <c r="E250" s="79" t="s">
        <v>55</v>
      </c>
      <c r="F250" s="11" t="s">
        <v>13</v>
      </c>
      <c r="G250" s="32">
        <f t="shared" si="184"/>
        <v>0</v>
      </c>
      <c r="H250" s="34">
        <f>H251+H252</f>
        <v>0</v>
      </c>
      <c r="I250" s="34">
        <f t="shared" ref="I250:M250" si="187">I251+I252</f>
        <v>0</v>
      </c>
      <c r="J250" s="34">
        <f t="shared" si="187"/>
        <v>0</v>
      </c>
      <c r="K250" s="34">
        <f t="shared" si="187"/>
        <v>0</v>
      </c>
      <c r="L250" s="34">
        <f t="shared" si="187"/>
        <v>0</v>
      </c>
      <c r="M250" s="34">
        <f t="shared" si="187"/>
        <v>0</v>
      </c>
      <c r="N250" s="34">
        <f t="shared" ref="N250:O250" si="188">N251+N252</f>
        <v>0</v>
      </c>
      <c r="O250" s="34">
        <f t="shared" si="188"/>
        <v>0</v>
      </c>
      <c r="P250" s="79" t="s">
        <v>124</v>
      </c>
      <c r="Q250" s="56" t="s">
        <v>93</v>
      </c>
      <c r="R250" s="55">
        <v>550</v>
      </c>
      <c r="S250" s="59">
        <v>0</v>
      </c>
      <c r="T250" s="59">
        <v>0</v>
      </c>
      <c r="U250" s="59">
        <v>0</v>
      </c>
      <c r="V250" s="59">
        <v>0</v>
      </c>
      <c r="W250" s="59">
        <v>550</v>
      </c>
      <c r="X250" s="59">
        <v>0</v>
      </c>
      <c r="Y250" s="59">
        <v>0</v>
      </c>
      <c r="Z250" s="59">
        <v>0</v>
      </c>
    </row>
    <row r="251" spans="1:26" ht="50.25" hidden="1" customHeight="1" x14ac:dyDescent="0.2">
      <c r="A251" s="15"/>
      <c r="B251" s="80"/>
      <c r="C251" s="57"/>
      <c r="D251" s="57"/>
      <c r="E251" s="80"/>
      <c r="F251" s="13" t="s">
        <v>18</v>
      </c>
      <c r="G251" s="32">
        <f t="shared" si="184"/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80"/>
      <c r="Q251" s="57"/>
      <c r="R251" s="55"/>
      <c r="S251" s="60"/>
      <c r="T251" s="60"/>
      <c r="U251" s="60"/>
      <c r="V251" s="60"/>
      <c r="W251" s="60"/>
      <c r="X251" s="60"/>
      <c r="Y251" s="60"/>
      <c r="Z251" s="60"/>
    </row>
    <row r="252" spans="1:26" ht="51" hidden="1" customHeight="1" x14ac:dyDescent="0.2">
      <c r="A252" s="15"/>
      <c r="B252" s="81"/>
      <c r="C252" s="58"/>
      <c r="D252" s="58"/>
      <c r="E252" s="81"/>
      <c r="F252" s="13" t="s">
        <v>19</v>
      </c>
      <c r="G252" s="32">
        <f t="shared" si="184"/>
        <v>0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81"/>
      <c r="Q252" s="58"/>
      <c r="R252" s="55"/>
      <c r="S252" s="61"/>
      <c r="T252" s="61"/>
      <c r="U252" s="61"/>
      <c r="V252" s="61"/>
      <c r="W252" s="61"/>
      <c r="X252" s="61"/>
      <c r="Y252" s="61"/>
      <c r="Z252" s="61"/>
    </row>
    <row r="253" spans="1:26" ht="83.25" hidden="1" customHeight="1" x14ac:dyDescent="0.2">
      <c r="A253" s="15"/>
      <c r="B253" s="79" t="s">
        <v>92</v>
      </c>
      <c r="C253" s="56"/>
      <c r="D253" s="56">
        <v>2020</v>
      </c>
      <c r="E253" s="79" t="s">
        <v>66</v>
      </c>
      <c r="F253" s="11" t="s">
        <v>13</v>
      </c>
      <c r="G253" s="32">
        <f t="shared" si="184"/>
        <v>0</v>
      </c>
      <c r="H253" s="34">
        <f>H254+H255</f>
        <v>0</v>
      </c>
      <c r="I253" s="34">
        <f t="shared" ref="I253:M253" si="189">I254+I255</f>
        <v>0</v>
      </c>
      <c r="J253" s="34">
        <f t="shared" si="189"/>
        <v>0</v>
      </c>
      <c r="K253" s="34">
        <f t="shared" si="189"/>
        <v>0</v>
      </c>
      <c r="L253" s="34">
        <f t="shared" si="189"/>
        <v>0</v>
      </c>
      <c r="M253" s="34">
        <f t="shared" si="189"/>
        <v>0</v>
      </c>
      <c r="N253" s="34">
        <f t="shared" ref="N253:O253" si="190">N254+N255</f>
        <v>0</v>
      </c>
      <c r="O253" s="34">
        <f t="shared" si="190"/>
        <v>0</v>
      </c>
      <c r="P253" s="79" t="s">
        <v>101</v>
      </c>
      <c r="Q253" s="56" t="s">
        <v>93</v>
      </c>
      <c r="R253" s="55">
        <v>200</v>
      </c>
      <c r="S253" s="59">
        <v>200</v>
      </c>
      <c r="T253" s="59">
        <v>0</v>
      </c>
      <c r="U253" s="59">
        <v>0</v>
      </c>
      <c r="V253" s="59">
        <v>0</v>
      </c>
      <c r="W253" s="59">
        <v>0</v>
      </c>
      <c r="X253" s="59">
        <v>0</v>
      </c>
      <c r="Y253" s="59">
        <v>0</v>
      </c>
      <c r="Z253" s="59">
        <v>0</v>
      </c>
    </row>
    <row r="254" spans="1:26" ht="83.25" hidden="1" customHeight="1" x14ac:dyDescent="0.2">
      <c r="A254" s="15"/>
      <c r="B254" s="80"/>
      <c r="C254" s="57"/>
      <c r="D254" s="57"/>
      <c r="E254" s="80"/>
      <c r="F254" s="13" t="s">
        <v>18</v>
      </c>
      <c r="G254" s="32">
        <f t="shared" si="184"/>
        <v>0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4">
        <v>0</v>
      </c>
      <c r="O254" s="34">
        <v>0</v>
      </c>
      <c r="P254" s="80"/>
      <c r="Q254" s="57"/>
      <c r="R254" s="55"/>
      <c r="S254" s="60"/>
      <c r="T254" s="60"/>
      <c r="U254" s="60"/>
      <c r="V254" s="60"/>
      <c r="W254" s="60"/>
      <c r="X254" s="60"/>
      <c r="Y254" s="60"/>
      <c r="Z254" s="60"/>
    </row>
    <row r="255" spans="1:26" ht="83.25" hidden="1" customHeight="1" x14ac:dyDescent="0.2">
      <c r="A255" s="15"/>
      <c r="B255" s="81"/>
      <c r="C255" s="58"/>
      <c r="D255" s="58"/>
      <c r="E255" s="81"/>
      <c r="F255" s="13" t="s">
        <v>19</v>
      </c>
      <c r="G255" s="32">
        <f t="shared" si="184"/>
        <v>0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0</v>
      </c>
      <c r="P255" s="81"/>
      <c r="Q255" s="58"/>
      <c r="R255" s="55"/>
      <c r="S255" s="61"/>
      <c r="T255" s="61"/>
      <c r="U255" s="61"/>
      <c r="V255" s="61"/>
      <c r="W255" s="61"/>
      <c r="X255" s="61"/>
      <c r="Y255" s="61"/>
      <c r="Z255" s="61"/>
    </row>
    <row r="256" spans="1:26" ht="83.25" hidden="1" customHeight="1" x14ac:dyDescent="0.2">
      <c r="A256" s="15"/>
      <c r="B256" s="79" t="s">
        <v>94</v>
      </c>
      <c r="C256" s="56"/>
      <c r="D256" s="56">
        <v>2020</v>
      </c>
      <c r="E256" s="79" t="s">
        <v>66</v>
      </c>
      <c r="F256" s="11" t="s">
        <v>13</v>
      </c>
      <c r="G256" s="32">
        <f t="shared" si="184"/>
        <v>0</v>
      </c>
      <c r="H256" s="34">
        <f>H257+H258</f>
        <v>0</v>
      </c>
      <c r="I256" s="34">
        <f t="shared" ref="I256:M256" si="191">I257+I258</f>
        <v>0</v>
      </c>
      <c r="J256" s="34">
        <f t="shared" si="191"/>
        <v>0</v>
      </c>
      <c r="K256" s="34">
        <f t="shared" si="191"/>
        <v>0</v>
      </c>
      <c r="L256" s="34">
        <f t="shared" si="191"/>
        <v>0</v>
      </c>
      <c r="M256" s="34">
        <f t="shared" si="191"/>
        <v>0</v>
      </c>
      <c r="N256" s="34">
        <f t="shared" ref="N256:O256" si="192">N257+N258</f>
        <v>0</v>
      </c>
      <c r="O256" s="34">
        <f t="shared" si="192"/>
        <v>0</v>
      </c>
      <c r="P256" s="79" t="s">
        <v>101</v>
      </c>
      <c r="Q256" s="56" t="s">
        <v>93</v>
      </c>
      <c r="R256" s="55">
        <v>200</v>
      </c>
      <c r="S256" s="59">
        <v>200</v>
      </c>
      <c r="T256" s="59">
        <v>0</v>
      </c>
      <c r="U256" s="59">
        <v>0</v>
      </c>
      <c r="V256" s="59">
        <v>0</v>
      </c>
      <c r="W256" s="59">
        <v>0</v>
      </c>
      <c r="X256" s="59">
        <v>0</v>
      </c>
      <c r="Y256" s="59">
        <v>0</v>
      </c>
      <c r="Z256" s="59">
        <v>0</v>
      </c>
    </row>
    <row r="257" spans="1:26" ht="83.25" hidden="1" customHeight="1" x14ac:dyDescent="0.2">
      <c r="A257" s="15"/>
      <c r="B257" s="80"/>
      <c r="C257" s="57"/>
      <c r="D257" s="57"/>
      <c r="E257" s="80"/>
      <c r="F257" s="13" t="s">
        <v>18</v>
      </c>
      <c r="G257" s="32">
        <f t="shared" si="184"/>
        <v>0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0</v>
      </c>
      <c r="P257" s="80"/>
      <c r="Q257" s="57"/>
      <c r="R257" s="55"/>
      <c r="S257" s="60"/>
      <c r="T257" s="60"/>
      <c r="U257" s="60"/>
      <c r="V257" s="60"/>
      <c r="W257" s="60"/>
      <c r="X257" s="60"/>
      <c r="Y257" s="60"/>
      <c r="Z257" s="60"/>
    </row>
    <row r="258" spans="1:26" ht="83.25" hidden="1" customHeight="1" x14ac:dyDescent="0.2">
      <c r="A258" s="15"/>
      <c r="B258" s="81"/>
      <c r="C258" s="58"/>
      <c r="D258" s="58"/>
      <c r="E258" s="81"/>
      <c r="F258" s="13" t="s">
        <v>19</v>
      </c>
      <c r="G258" s="32">
        <f t="shared" si="184"/>
        <v>0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81"/>
      <c r="Q258" s="58"/>
      <c r="R258" s="55"/>
      <c r="S258" s="61"/>
      <c r="T258" s="61"/>
      <c r="U258" s="61"/>
      <c r="V258" s="61"/>
      <c r="W258" s="61"/>
      <c r="X258" s="61"/>
      <c r="Y258" s="61"/>
      <c r="Z258" s="61"/>
    </row>
    <row r="259" spans="1:26" ht="83.25" hidden="1" customHeight="1" x14ac:dyDescent="0.2">
      <c r="A259" s="15"/>
      <c r="B259" s="79" t="s">
        <v>95</v>
      </c>
      <c r="C259" s="56"/>
      <c r="D259" s="56">
        <v>2020</v>
      </c>
      <c r="E259" s="79" t="s">
        <v>66</v>
      </c>
      <c r="F259" s="11" t="s">
        <v>13</v>
      </c>
      <c r="G259" s="32">
        <f t="shared" si="184"/>
        <v>0</v>
      </c>
      <c r="H259" s="34">
        <f>H260+H261</f>
        <v>0</v>
      </c>
      <c r="I259" s="34">
        <f t="shared" ref="I259:M259" si="193">I260+I261</f>
        <v>0</v>
      </c>
      <c r="J259" s="34">
        <f t="shared" si="193"/>
        <v>0</v>
      </c>
      <c r="K259" s="34">
        <f t="shared" si="193"/>
        <v>0</v>
      </c>
      <c r="L259" s="34">
        <f t="shared" si="193"/>
        <v>0</v>
      </c>
      <c r="M259" s="34">
        <f t="shared" si="193"/>
        <v>0</v>
      </c>
      <c r="N259" s="34">
        <f t="shared" ref="N259:O259" si="194">N260+N261</f>
        <v>0</v>
      </c>
      <c r="O259" s="34">
        <f t="shared" si="194"/>
        <v>0</v>
      </c>
      <c r="P259" s="79" t="s">
        <v>101</v>
      </c>
      <c r="Q259" s="56" t="s">
        <v>93</v>
      </c>
      <c r="R259" s="55">
        <v>100</v>
      </c>
      <c r="S259" s="59">
        <v>100</v>
      </c>
      <c r="T259" s="59">
        <v>0</v>
      </c>
      <c r="U259" s="59">
        <v>0</v>
      </c>
      <c r="V259" s="59">
        <v>0</v>
      </c>
      <c r="W259" s="59">
        <v>0</v>
      </c>
      <c r="X259" s="59">
        <v>0</v>
      </c>
      <c r="Y259" s="59">
        <v>0</v>
      </c>
      <c r="Z259" s="59">
        <v>0</v>
      </c>
    </row>
    <row r="260" spans="1:26" ht="83.25" hidden="1" customHeight="1" x14ac:dyDescent="0.2">
      <c r="A260" s="15"/>
      <c r="B260" s="80"/>
      <c r="C260" s="57"/>
      <c r="D260" s="57"/>
      <c r="E260" s="80"/>
      <c r="F260" s="13" t="s">
        <v>18</v>
      </c>
      <c r="G260" s="32">
        <f t="shared" si="184"/>
        <v>0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4">
        <v>0</v>
      </c>
      <c r="O260" s="34">
        <v>0</v>
      </c>
      <c r="P260" s="80"/>
      <c r="Q260" s="57"/>
      <c r="R260" s="55"/>
      <c r="S260" s="60"/>
      <c r="T260" s="60"/>
      <c r="U260" s="60"/>
      <c r="V260" s="60"/>
      <c r="W260" s="60"/>
      <c r="X260" s="60"/>
      <c r="Y260" s="60"/>
      <c r="Z260" s="60"/>
    </row>
    <row r="261" spans="1:26" ht="83.25" hidden="1" customHeight="1" x14ac:dyDescent="0.2">
      <c r="A261" s="15"/>
      <c r="B261" s="81"/>
      <c r="C261" s="58"/>
      <c r="D261" s="58"/>
      <c r="E261" s="81"/>
      <c r="F261" s="13" t="s">
        <v>19</v>
      </c>
      <c r="G261" s="32">
        <f t="shared" si="184"/>
        <v>0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81"/>
      <c r="Q261" s="58"/>
      <c r="R261" s="55"/>
      <c r="S261" s="61"/>
      <c r="T261" s="61"/>
      <c r="U261" s="61"/>
      <c r="V261" s="61"/>
      <c r="W261" s="61"/>
      <c r="X261" s="61"/>
      <c r="Y261" s="61"/>
      <c r="Z261" s="61"/>
    </row>
    <row r="262" spans="1:26" ht="83.25" hidden="1" customHeight="1" x14ac:dyDescent="0.2">
      <c r="A262" s="15"/>
      <c r="B262" s="79" t="s">
        <v>96</v>
      </c>
      <c r="C262" s="56"/>
      <c r="D262" s="56">
        <v>2020</v>
      </c>
      <c r="E262" s="79" t="s">
        <v>66</v>
      </c>
      <c r="F262" s="11" t="s">
        <v>13</v>
      </c>
      <c r="G262" s="32">
        <f t="shared" si="184"/>
        <v>0</v>
      </c>
      <c r="H262" s="34">
        <f>H263+H264</f>
        <v>0</v>
      </c>
      <c r="I262" s="34">
        <f t="shared" ref="I262:M262" si="195">I263+I264</f>
        <v>0</v>
      </c>
      <c r="J262" s="34">
        <f t="shared" si="195"/>
        <v>0</v>
      </c>
      <c r="K262" s="34">
        <f t="shared" si="195"/>
        <v>0</v>
      </c>
      <c r="L262" s="34">
        <f t="shared" si="195"/>
        <v>0</v>
      </c>
      <c r="M262" s="34">
        <f t="shared" si="195"/>
        <v>0</v>
      </c>
      <c r="N262" s="34">
        <f t="shared" ref="N262:O262" si="196">N263+N264</f>
        <v>0</v>
      </c>
      <c r="O262" s="34">
        <f t="shared" si="196"/>
        <v>0</v>
      </c>
      <c r="P262" s="79" t="s">
        <v>101</v>
      </c>
      <c r="Q262" s="56" t="s">
        <v>21</v>
      </c>
      <c r="R262" s="55">
        <v>500</v>
      </c>
      <c r="S262" s="59">
        <v>500</v>
      </c>
      <c r="T262" s="59">
        <v>0</v>
      </c>
      <c r="U262" s="59">
        <v>0</v>
      </c>
      <c r="V262" s="59">
        <v>0</v>
      </c>
      <c r="W262" s="59">
        <v>0</v>
      </c>
      <c r="X262" s="59">
        <v>0</v>
      </c>
      <c r="Y262" s="59">
        <v>0</v>
      </c>
      <c r="Z262" s="59">
        <v>0</v>
      </c>
    </row>
    <row r="263" spans="1:26" ht="83.25" hidden="1" customHeight="1" x14ac:dyDescent="0.2">
      <c r="A263" s="15"/>
      <c r="B263" s="80"/>
      <c r="C263" s="57"/>
      <c r="D263" s="57"/>
      <c r="E263" s="80"/>
      <c r="F263" s="13" t="s">
        <v>18</v>
      </c>
      <c r="G263" s="32">
        <f t="shared" si="184"/>
        <v>0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80"/>
      <c r="Q263" s="57"/>
      <c r="R263" s="55"/>
      <c r="S263" s="60"/>
      <c r="T263" s="60"/>
      <c r="U263" s="60"/>
      <c r="V263" s="60"/>
      <c r="W263" s="60"/>
      <c r="X263" s="60"/>
      <c r="Y263" s="60"/>
      <c r="Z263" s="60"/>
    </row>
    <row r="264" spans="1:26" ht="83.25" hidden="1" customHeight="1" x14ac:dyDescent="0.2">
      <c r="A264" s="15"/>
      <c r="B264" s="81"/>
      <c r="C264" s="58"/>
      <c r="D264" s="58"/>
      <c r="E264" s="81"/>
      <c r="F264" s="13" t="s">
        <v>19</v>
      </c>
      <c r="G264" s="32">
        <f t="shared" si="184"/>
        <v>0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81"/>
      <c r="Q264" s="58"/>
      <c r="R264" s="55"/>
      <c r="S264" s="61"/>
      <c r="T264" s="61"/>
      <c r="U264" s="61"/>
      <c r="V264" s="61"/>
      <c r="W264" s="61"/>
      <c r="X264" s="61"/>
      <c r="Y264" s="61"/>
      <c r="Z264" s="61"/>
    </row>
    <row r="265" spans="1:26" ht="83.25" hidden="1" customHeight="1" x14ac:dyDescent="0.2">
      <c r="A265" s="15"/>
      <c r="B265" s="79" t="s">
        <v>97</v>
      </c>
      <c r="C265" s="56"/>
      <c r="D265" s="56">
        <v>2020</v>
      </c>
      <c r="E265" s="79" t="s">
        <v>66</v>
      </c>
      <c r="F265" s="11" t="s">
        <v>13</v>
      </c>
      <c r="G265" s="32">
        <f t="shared" si="184"/>
        <v>0</v>
      </c>
      <c r="H265" s="34">
        <f>H266+H267</f>
        <v>0</v>
      </c>
      <c r="I265" s="34">
        <f t="shared" ref="I265:M265" si="197">I266+I267</f>
        <v>0</v>
      </c>
      <c r="J265" s="34">
        <f t="shared" si="197"/>
        <v>0</v>
      </c>
      <c r="K265" s="34">
        <f t="shared" si="197"/>
        <v>0</v>
      </c>
      <c r="L265" s="34">
        <f t="shared" si="197"/>
        <v>0</v>
      </c>
      <c r="M265" s="34">
        <f t="shared" si="197"/>
        <v>0</v>
      </c>
      <c r="N265" s="34">
        <f t="shared" ref="N265:O265" si="198">N266+N267</f>
        <v>0</v>
      </c>
      <c r="O265" s="34">
        <f t="shared" si="198"/>
        <v>0</v>
      </c>
      <c r="P265" s="79" t="s">
        <v>101</v>
      </c>
      <c r="Q265" s="56" t="s">
        <v>93</v>
      </c>
      <c r="R265" s="55">
        <v>500</v>
      </c>
      <c r="S265" s="59">
        <v>500</v>
      </c>
      <c r="T265" s="59">
        <v>0</v>
      </c>
      <c r="U265" s="59">
        <v>0</v>
      </c>
      <c r="V265" s="59">
        <v>0</v>
      </c>
      <c r="W265" s="59">
        <v>0</v>
      </c>
      <c r="X265" s="59">
        <v>0</v>
      </c>
      <c r="Y265" s="59">
        <v>0</v>
      </c>
      <c r="Z265" s="59">
        <v>0</v>
      </c>
    </row>
    <row r="266" spans="1:26" ht="83.25" hidden="1" customHeight="1" x14ac:dyDescent="0.2">
      <c r="A266" s="15"/>
      <c r="B266" s="80"/>
      <c r="C266" s="57"/>
      <c r="D266" s="57"/>
      <c r="E266" s="80"/>
      <c r="F266" s="13" t="s">
        <v>18</v>
      </c>
      <c r="G266" s="32">
        <f t="shared" si="184"/>
        <v>0</v>
      </c>
      <c r="H266" s="34">
        <v>0</v>
      </c>
      <c r="I266" s="34">
        <v>0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0</v>
      </c>
      <c r="P266" s="80"/>
      <c r="Q266" s="57"/>
      <c r="R266" s="55"/>
      <c r="S266" s="60"/>
      <c r="T266" s="60"/>
      <c r="U266" s="60"/>
      <c r="V266" s="60"/>
      <c r="W266" s="60"/>
      <c r="X266" s="60"/>
      <c r="Y266" s="60"/>
      <c r="Z266" s="60"/>
    </row>
    <row r="267" spans="1:26" ht="83.25" hidden="1" customHeight="1" x14ac:dyDescent="0.2">
      <c r="A267" s="15"/>
      <c r="B267" s="81"/>
      <c r="C267" s="58"/>
      <c r="D267" s="58"/>
      <c r="E267" s="81"/>
      <c r="F267" s="13" t="s">
        <v>19</v>
      </c>
      <c r="G267" s="32">
        <f t="shared" si="184"/>
        <v>0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81"/>
      <c r="Q267" s="58"/>
      <c r="R267" s="55"/>
      <c r="S267" s="61"/>
      <c r="T267" s="61"/>
      <c r="U267" s="61"/>
      <c r="V267" s="61"/>
      <c r="W267" s="61"/>
      <c r="X267" s="61"/>
      <c r="Y267" s="61"/>
      <c r="Z267" s="61"/>
    </row>
    <row r="268" spans="1:26" ht="83.25" hidden="1" customHeight="1" x14ac:dyDescent="0.2">
      <c r="A268" s="15"/>
      <c r="B268" s="79" t="s">
        <v>98</v>
      </c>
      <c r="C268" s="56"/>
      <c r="D268" s="56">
        <v>2020</v>
      </c>
      <c r="E268" s="79" t="s">
        <v>66</v>
      </c>
      <c r="F268" s="11" t="s">
        <v>13</v>
      </c>
      <c r="G268" s="32">
        <f t="shared" si="184"/>
        <v>0</v>
      </c>
      <c r="H268" s="34">
        <f>H269+H270</f>
        <v>0</v>
      </c>
      <c r="I268" s="34">
        <f t="shared" ref="I268:M268" si="199">I269+I270</f>
        <v>0</v>
      </c>
      <c r="J268" s="34">
        <f t="shared" si="199"/>
        <v>0</v>
      </c>
      <c r="K268" s="34">
        <f t="shared" si="199"/>
        <v>0</v>
      </c>
      <c r="L268" s="34">
        <f t="shared" si="199"/>
        <v>0</v>
      </c>
      <c r="M268" s="34">
        <f t="shared" si="199"/>
        <v>0</v>
      </c>
      <c r="N268" s="34">
        <f t="shared" ref="N268:O268" si="200">N269+N270</f>
        <v>0</v>
      </c>
      <c r="O268" s="34">
        <f t="shared" si="200"/>
        <v>0</v>
      </c>
      <c r="P268" s="79" t="s">
        <v>102</v>
      </c>
      <c r="Q268" s="56" t="s">
        <v>93</v>
      </c>
      <c r="R268" s="55">
        <v>400</v>
      </c>
      <c r="S268" s="59">
        <v>400</v>
      </c>
      <c r="T268" s="59">
        <v>0</v>
      </c>
      <c r="U268" s="59">
        <v>0</v>
      </c>
      <c r="V268" s="59">
        <v>0</v>
      </c>
      <c r="W268" s="59">
        <v>0</v>
      </c>
      <c r="X268" s="59">
        <v>0</v>
      </c>
      <c r="Y268" s="59">
        <v>0</v>
      </c>
      <c r="Z268" s="59">
        <v>0</v>
      </c>
    </row>
    <row r="269" spans="1:26" ht="83.25" hidden="1" customHeight="1" x14ac:dyDescent="0.2">
      <c r="A269" s="15"/>
      <c r="B269" s="80"/>
      <c r="C269" s="57"/>
      <c r="D269" s="57"/>
      <c r="E269" s="80"/>
      <c r="F269" s="13" t="s">
        <v>18</v>
      </c>
      <c r="G269" s="32">
        <f t="shared" si="184"/>
        <v>0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0</v>
      </c>
      <c r="P269" s="80"/>
      <c r="Q269" s="57"/>
      <c r="R269" s="55"/>
      <c r="S269" s="60"/>
      <c r="T269" s="60"/>
      <c r="U269" s="60"/>
      <c r="V269" s="60"/>
      <c r="W269" s="60"/>
      <c r="X269" s="60"/>
      <c r="Y269" s="60"/>
      <c r="Z269" s="60"/>
    </row>
    <row r="270" spans="1:26" ht="83.25" hidden="1" customHeight="1" x14ac:dyDescent="0.2">
      <c r="A270" s="15"/>
      <c r="B270" s="81"/>
      <c r="C270" s="58"/>
      <c r="D270" s="58"/>
      <c r="E270" s="81"/>
      <c r="F270" s="13" t="s">
        <v>19</v>
      </c>
      <c r="G270" s="32">
        <f t="shared" si="184"/>
        <v>0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34">
        <v>0</v>
      </c>
      <c r="N270" s="34">
        <v>0</v>
      </c>
      <c r="O270" s="34">
        <v>0</v>
      </c>
      <c r="P270" s="81"/>
      <c r="Q270" s="58"/>
      <c r="R270" s="55"/>
      <c r="S270" s="61"/>
      <c r="T270" s="61"/>
      <c r="U270" s="61"/>
      <c r="V270" s="61"/>
      <c r="W270" s="61"/>
      <c r="X270" s="61"/>
      <c r="Y270" s="61"/>
      <c r="Z270" s="61"/>
    </row>
    <row r="271" spans="1:26" ht="83.25" hidden="1" customHeight="1" x14ac:dyDescent="0.2">
      <c r="A271" s="15"/>
      <c r="B271" s="79" t="s">
        <v>99</v>
      </c>
      <c r="C271" s="56"/>
      <c r="D271" s="56">
        <v>2020</v>
      </c>
      <c r="E271" s="79" t="s">
        <v>66</v>
      </c>
      <c r="F271" s="11" t="s">
        <v>13</v>
      </c>
      <c r="G271" s="32">
        <f t="shared" si="184"/>
        <v>0</v>
      </c>
      <c r="H271" s="34">
        <f>H272+H273</f>
        <v>0</v>
      </c>
      <c r="I271" s="34">
        <f t="shared" ref="I271:M271" si="201">I272+I273</f>
        <v>0</v>
      </c>
      <c r="J271" s="34">
        <f t="shared" si="201"/>
        <v>0</v>
      </c>
      <c r="K271" s="34">
        <f t="shared" si="201"/>
        <v>0</v>
      </c>
      <c r="L271" s="34">
        <f t="shared" si="201"/>
        <v>0</v>
      </c>
      <c r="M271" s="34">
        <f t="shared" si="201"/>
        <v>0</v>
      </c>
      <c r="N271" s="34">
        <f t="shared" ref="N271:O271" si="202">N272+N273</f>
        <v>0</v>
      </c>
      <c r="O271" s="34">
        <f t="shared" si="202"/>
        <v>0</v>
      </c>
      <c r="P271" s="79" t="s">
        <v>102</v>
      </c>
      <c r="Q271" s="56" t="s">
        <v>93</v>
      </c>
      <c r="R271" s="55">
        <v>400</v>
      </c>
      <c r="S271" s="59">
        <v>400</v>
      </c>
      <c r="T271" s="59">
        <v>0</v>
      </c>
      <c r="U271" s="59">
        <v>0</v>
      </c>
      <c r="V271" s="59">
        <v>0</v>
      </c>
      <c r="W271" s="59">
        <v>0</v>
      </c>
      <c r="X271" s="59">
        <v>0</v>
      </c>
      <c r="Y271" s="59">
        <v>0</v>
      </c>
      <c r="Z271" s="59">
        <v>0</v>
      </c>
    </row>
    <row r="272" spans="1:26" ht="83.25" hidden="1" customHeight="1" x14ac:dyDescent="0.2">
      <c r="A272" s="15"/>
      <c r="B272" s="80"/>
      <c r="C272" s="57"/>
      <c r="D272" s="57"/>
      <c r="E272" s="80"/>
      <c r="F272" s="13" t="s">
        <v>18</v>
      </c>
      <c r="G272" s="32">
        <f t="shared" si="184"/>
        <v>0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80"/>
      <c r="Q272" s="57"/>
      <c r="R272" s="55"/>
      <c r="S272" s="60"/>
      <c r="T272" s="60"/>
      <c r="U272" s="60"/>
      <c r="V272" s="60"/>
      <c r="W272" s="60"/>
      <c r="X272" s="60"/>
      <c r="Y272" s="60"/>
      <c r="Z272" s="60"/>
    </row>
    <row r="273" spans="1:26" ht="83.25" hidden="1" customHeight="1" x14ac:dyDescent="0.2">
      <c r="A273" s="15"/>
      <c r="B273" s="81"/>
      <c r="C273" s="58"/>
      <c r="D273" s="58"/>
      <c r="E273" s="81"/>
      <c r="F273" s="13" t="s">
        <v>19</v>
      </c>
      <c r="G273" s="32">
        <f t="shared" si="184"/>
        <v>0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81"/>
      <c r="Q273" s="58"/>
      <c r="R273" s="55"/>
      <c r="S273" s="61"/>
      <c r="T273" s="61"/>
      <c r="U273" s="61"/>
      <c r="V273" s="61"/>
      <c r="W273" s="61"/>
      <c r="X273" s="61"/>
      <c r="Y273" s="61"/>
      <c r="Z273" s="61"/>
    </row>
    <row r="274" spans="1:26" ht="83.25" hidden="1" customHeight="1" x14ac:dyDescent="0.2">
      <c r="A274" s="15"/>
      <c r="B274" s="79" t="s">
        <v>100</v>
      </c>
      <c r="C274" s="56"/>
      <c r="D274" s="56">
        <v>2020</v>
      </c>
      <c r="E274" s="79" t="s">
        <v>66</v>
      </c>
      <c r="F274" s="11" t="s">
        <v>13</v>
      </c>
      <c r="G274" s="32">
        <f t="shared" si="184"/>
        <v>0</v>
      </c>
      <c r="H274" s="34">
        <f>H275+H276</f>
        <v>0</v>
      </c>
      <c r="I274" s="34">
        <f t="shared" ref="I274:M274" si="203">I275+I276</f>
        <v>0</v>
      </c>
      <c r="J274" s="34">
        <f t="shared" si="203"/>
        <v>0</v>
      </c>
      <c r="K274" s="34">
        <f t="shared" si="203"/>
        <v>0</v>
      </c>
      <c r="L274" s="34">
        <f t="shared" si="203"/>
        <v>0</v>
      </c>
      <c r="M274" s="34">
        <f t="shared" si="203"/>
        <v>0</v>
      </c>
      <c r="N274" s="34">
        <f t="shared" ref="N274:O274" si="204">N275+N276</f>
        <v>0</v>
      </c>
      <c r="O274" s="34">
        <f t="shared" si="204"/>
        <v>0</v>
      </c>
      <c r="P274" s="79" t="s">
        <v>102</v>
      </c>
      <c r="Q274" s="56" t="s">
        <v>93</v>
      </c>
      <c r="R274" s="55">
        <v>800</v>
      </c>
      <c r="S274" s="59">
        <v>800</v>
      </c>
      <c r="T274" s="59">
        <v>0</v>
      </c>
      <c r="U274" s="59">
        <v>0</v>
      </c>
      <c r="V274" s="59">
        <v>0</v>
      </c>
      <c r="W274" s="59">
        <v>0</v>
      </c>
      <c r="X274" s="59">
        <v>0</v>
      </c>
      <c r="Y274" s="59">
        <v>0</v>
      </c>
      <c r="Z274" s="59">
        <v>0</v>
      </c>
    </row>
    <row r="275" spans="1:26" ht="83.25" hidden="1" customHeight="1" x14ac:dyDescent="0.2">
      <c r="A275" s="15"/>
      <c r="B275" s="80"/>
      <c r="C275" s="57"/>
      <c r="D275" s="57"/>
      <c r="E275" s="80"/>
      <c r="F275" s="13" t="s">
        <v>18</v>
      </c>
      <c r="G275" s="32">
        <f t="shared" si="184"/>
        <v>0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80"/>
      <c r="Q275" s="57"/>
      <c r="R275" s="55"/>
      <c r="S275" s="60"/>
      <c r="T275" s="60"/>
      <c r="U275" s="60"/>
      <c r="V275" s="60"/>
      <c r="W275" s="60"/>
      <c r="X275" s="60"/>
      <c r="Y275" s="60"/>
      <c r="Z275" s="60"/>
    </row>
    <row r="276" spans="1:26" ht="83.25" hidden="1" customHeight="1" x14ac:dyDescent="0.2">
      <c r="A276" s="15"/>
      <c r="B276" s="81"/>
      <c r="C276" s="58"/>
      <c r="D276" s="58"/>
      <c r="E276" s="81"/>
      <c r="F276" s="13" t="s">
        <v>19</v>
      </c>
      <c r="G276" s="32">
        <f t="shared" si="184"/>
        <v>0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81"/>
      <c r="Q276" s="58"/>
      <c r="R276" s="55"/>
      <c r="S276" s="61"/>
      <c r="T276" s="61"/>
      <c r="U276" s="61"/>
      <c r="V276" s="61"/>
      <c r="W276" s="61"/>
      <c r="X276" s="61"/>
      <c r="Y276" s="61"/>
      <c r="Z276" s="61"/>
    </row>
    <row r="277" spans="1:26" ht="46.5" customHeight="1" x14ac:dyDescent="0.2">
      <c r="A277" s="15"/>
      <c r="B277" s="79" t="s">
        <v>126</v>
      </c>
      <c r="C277" s="56">
        <v>2021</v>
      </c>
      <c r="D277" s="56">
        <v>2021</v>
      </c>
      <c r="E277" s="79" t="s">
        <v>55</v>
      </c>
      <c r="F277" s="11" t="s">
        <v>13</v>
      </c>
      <c r="G277" s="32">
        <f t="shared" si="184"/>
        <v>128441.25</v>
      </c>
      <c r="H277" s="34">
        <f>H278+H279</f>
        <v>0</v>
      </c>
      <c r="I277" s="34">
        <f t="shared" ref="I277:M277" si="205">I278+I279</f>
        <v>128441.25</v>
      </c>
      <c r="J277" s="34">
        <f t="shared" si="205"/>
        <v>0</v>
      </c>
      <c r="K277" s="34">
        <f t="shared" si="205"/>
        <v>0</v>
      </c>
      <c r="L277" s="34">
        <f t="shared" si="205"/>
        <v>0</v>
      </c>
      <c r="M277" s="34">
        <f t="shared" si="205"/>
        <v>0</v>
      </c>
      <c r="N277" s="34">
        <f t="shared" ref="N277:O277" si="206">N278+N279</f>
        <v>0</v>
      </c>
      <c r="O277" s="34">
        <f t="shared" si="206"/>
        <v>0</v>
      </c>
      <c r="P277" s="79" t="s">
        <v>124</v>
      </c>
      <c r="Q277" s="56" t="s">
        <v>93</v>
      </c>
      <c r="R277" s="55">
        <v>500</v>
      </c>
      <c r="S277" s="59">
        <v>0</v>
      </c>
      <c r="T277" s="59">
        <v>500</v>
      </c>
      <c r="U277" s="59">
        <v>0</v>
      </c>
      <c r="V277" s="59">
        <v>0</v>
      </c>
      <c r="W277" s="59">
        <v>0</v>
      </c>
      <c r="X277" s="59">
        <v>0</v>
      </c>
      <c r="Y277" s="59">
        <v>0</v>
      </c>
      <c r="Z277" s="59">
        <v>0</v>
      </c>
    </row>
    <row r="278" spans="1:26" ht="50.25" customHeight="1" x14ac:dyDescent="0.2">
      <c r="A278" s="15"/>
      <c r="B278" s="80"/>
      <c r="C278" s="57"/>
      <c r="D278" s="57"/>
      <c r="E278" s="80"/>
      <c r="F278" s="13" t="s">
        <v>18</v>
      </c>
      <c r="G278" s="32">
        <f t="shared" si="184"/>
        <v>59964.639999999999</v>
      </c>
      <c r="H278" s="34">
        <v>0</v>
      </c>
      <c r="I278" s="34">
        <v>59964.639999999999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80"/>
      <c r="Q278" s="57"/>
      <c r="R278" s="55"/>
      <c r="S278" s="60"/>
      <c r="T278" s="60"/>
      <c r="U278" s="60"/>
      <c r="V278" s="60"/>
      <c r="W278" s="60"/>
      <c r="X278" s="60"/>
      <c r="Y278" s="60"/>
      <c r="Z278" s="60"/>
    </row>
    <row r="279" spans="1:26" ht="54" customHeight="1" x14ac:dyDescent="0.2">
      <c r="A279" s="15"/>
      <c r="B279" s="81"/>
      <c r="C279" s="58"/>
      <c r="D279" s="58"/>
      <c r="E279" s="81"/>
      <c r="F279" s="13" t="s">
        <v>19</v>
      </c>
      <c r="G279" s="32">
        <f t="shared" si="184"/>
        <v>68476.61</v>
      </c>
      <c r="H279" s="34">
        <v>0</v>
      </c>
      <c r="I279" s="34">
        <v>68476.61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0</v>
      </c>
      <c r="P279" s="81"/>
      <c r="Q279" s="58"/>
      <c r="R279" s="55"/>
      <c r="S279" s="61"/>
      <c r="T279" s="61"/>
      <c r="U279" s="61"/>
      <c r="V279" s="61"/>
      <c r="W279" s="61"/>
      <c r="X279" s="61"/>
      <c r="Y279" s="61"/>
      <c r="Z279" s="61"/>
    </row>
    <row r="280" spans="1:26" ht="46.5" customHeight="1" x14ac:dyDescent="0.2">
      <c r="A280" s="15"/>
      <c r="B280" s="79" t="s">
        <v>127</v>
      </c>
      <c r="C280" s="56">
        <v>2021</v>
      </c>
      <c r="D280" s="56">
        <v>2021</v>
      </c>
      <c r="E280" s="79" t="s">
        <v>55</v>
      </c>
      <c r="F280" s="11" t="s">
        <v>13</v>
      </c>
      <c r="G280" s="32">
        <f t="shared" si="184"/>
        <v>84514.33</v>
      </c>
      <c r="H280" s="34">
        <f>H281+H282</f>
        <v>0</v>
      </c>
      <c r="I280" s="34">
        <f t="shared" ref="I280:M280" si="207">I281+I282</f>
        <v>84514.33</v>
      </c>
      <c r="J280" s="34">
        <f t="shared" si="207"/>
        <v>0</v>
      </c>
      <c r="K280" s="34">
        <f t="shared" si="207"/>
        <v>0</v>
      </c>
      <c r="L280" s="34">
        <f t="shared" si="207"/>
        <v>0</v>
      </c>
      <c r="M280" s="34">
        <f t="shared" si="207"/>
        <v>0</v>
      </c>
      <c r="N280" s="34">
        <f t="shared" ref="N280:O280" si="208">N281+N282</f>
        <v>0</v>
      </c>
      <c r="O280" s="34">
        <f t="shared" si="208"/>
        <v>0</v>
      </c>
      <c r="P280" s="79" t="s">
        <v>124</v>
      </c>
      <c r="Q280" s="56" t="s">
        <v>93</v>
      </c>
      <c r="R280" s="55">
        <v>350</v>
      </c>
      <c r="S280" s="59">
        <v>0</v>
      </c>
      <c r="T280" s="59">
        <v>350</v>
      </c>
      <c r="U280" s="59">
        <v>0</v>
      </c>
      <c r="V280" s="59">
        <v>0</v>
      </c>
      <c r="W280" s="59">
        <v>0</v>
      </c>
      <c r="X280" s="59">
        <v>0</v>
      </c>
      <c r="Y280" s="59">
        <v>0</v>
      </c>
      <c r="Z280" s="59">
        <v>0</v>
      </c>
    </row>
    <row r="281" spans="1:26" ht="50.25" customHeight="1" x14ac:dyDescent="0.2">
      <c r="A281" s="15"/>
      <c r="B281" s="80"/>
      <c r="C281" s="57"/>
      <c r="D281" s="57"/>
      <c r="E281" s="80"/>
      <c r="F281" s="13" t="s">
        <v>18</v>
      </c>
      <c r="G281" s="32">
        <f t="shared" si="184"/>
        <v>36580.71</v>
      </c>
      <c r="H281" s="34">
        <v>0</v>
      </c>
      <c r="I281" s="34">
        <v>36580.71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80"/>
      <c r="Q281" s="57"/>
      <c r="R281" s="55"/>
      <c r="S281" s="60"/>
      <c r="T281" s="60"/>
      <c r="U281" s="60"/>
      <c r="V281" s="60"/>
      <c r="W281" s="60"/>
      <c r="X281" s="60"/>
      <c r="Y281" s="60"/>
      <c r="Z281" s="60"/>
    </row>
    <row r="282" spans="1:26" ht="52.5" customHeight="1" x14ac:dyDescent="0.2">
      <c r="A282" s="15"/>
      <c r="B282" s="81"/>
      <c r="C282" s="58"/>
      <c r="D282" s="58"/>
      <c r="E282" s="81"/>
      <c r="F282" s="13" t="s">
        <v>19</v>
      </c>
      <c r="G282" s="32">
        <f t="shared" si="184"/>
        <v>47933.62</v>
      </c>
      <c r="H282" s="34">
        <v>0</v>
      </c>
      <c r="I282" s="34">
        <v>47933.62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0</v>
      </c>
      <c r="P282" s="81"/>
      <c r="Q282" s="58"/>
      <c r="R282" s="55"/>
      <c r="S282" s="61"/>
      <c r="T282" s="61"/>
      <c r="U282" s="61"/>
      <c r="V282" s="61"/>
      <c r="W282" s="61"/>
      <c r="X282" s="61"/>
      <c r="Y282" s="61"/>
      <c r="Z282" s="61"/>
    </row>
    <row r="283" spans="1:26" ht="83.25" hidden="1" customHeight="1" x14ac:dyDescent="0.2">
      <c r="A283" s="15"/>
      <c r="B283" s="79" t="s">
        <v>92</v>
      </c>
      <c r="C283" s="56"/>
      <c r="D283" s="56">
        <v>2020</v>
      </c>
      <c r="E283" s="79" t="s">
        <v>66</v>
      </c>
      <c r="F283" s="11" t="s">
        <v>13</v>
      </c>
      <c r="G283" s="32">
        <f t="shared" si="184"/>
        <v>0</v>
      </c>
      <c r="H283" s="34">
        <f>H284+H285</f>
        <v>0</v>
      </c>
      <c r="I283" s="34">
        <f t="shared" ref="I283:M283" si="209">I284+I285</f>
        <v>0</v>
      </c>
      <c r="J283" s="34">
        <f t="shared" si="209"/>
        <v>0</v>
      </c>
      <c r="K283" s="34">
        <f t="shared" si="209"/>
        <v>0</v>
      </c>
      <c r="L283" s="34">
        <f t="shared" si="209"/>
        <v>0</v>
      </c>
      <c r="M283" s="34">
        <f t="shared" si="209"/>
        <v>0</v>
      </c>
      <c r="N283" s="34">
        <f t="shared" ref="N283:O283" si="210">N284+N285</f>
        <v>0</v>
      </c>
      <c r="O283" s="34">
        <f t="shared" si="210"/>
        <v>0</v>
      </c>
      <c r="P283" s="79" t="s">
        <v>101</v>
      </c>
      <c r="Q283" s="56" t="s">
        <v>93</v>
      </c>
      <c r="R283" s="55">
        <v>200</v>
      </c>
      <c r="S283" s="59">
        <v>200</v>
      </c>
      <c r="T283" s="59">
        <v>0</v>
      </c>
      <c r="U283" s="59">
        <v>0</v>
      </c>
      <c r="V283" s="59">
        <v>0</v>
      </c>
      <c r="W283" s="59">
        <v>0</v>
      </c>
      <c r="X283" s="59">
        <v>0</v>
      </c>
      <c r="Y283" s="59">
        <v>0</v>
      </c>
      <c r="Z283" s="59">
        <v>0</v>
      </c>
    </row>
    <row r="284" spans="1:26" ht="83.25" hidden="1" customHeight="1" x14ac:dyDescent="0.2">
      <c r="A284" s="15"/>
      <c r="B284" s="80"/>
      <c r="C284" s="57"/>
      <c r="D284" s="57"/>
      <c r="E284" s="80"/>
      <c r="F284" s="13" t="s">
        <v>18</v>
      </c>
      <c r="G284" s="32">
        <f t="shared" si="184"/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80"/>
      <c r="Q284" s="57"/>
      <c r="R284" s="55"/>
      <c r="S284" s="60"/>
      <c r="T284" s="60"/>
      <c r="U284" s="60"/>
      <c r="V284" s="60"/>
      <c r="W284" s="60"/>
      <c r="X284" s="60"/>
      <c r="Y284" s="60"/>
      <c r="Z284" s="60"/>
    </row>
    <row r="285" spans="1:26" ht="83.25" hidden="1" customHeight="1" x14ac:dyDescent="0.2">
      <c r="A285" s="15"/>
      <c r="B285" s="81"/>
      <c r="C285" s="58"/>
      <c r="D285" s="58"/>
      <c r="E285" s="81"/>
      <c r="F285" s="13" t="s">
        <v>19</v>
      </c>
      <c r="G285" s="32">
        <f t="shared" si="184"/>
        <v>0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0</v>
      </c>
      <c r="P285" s="81"/>
      <c r="Q285" s="58"/>
      <c r="R285" s="55"/>
      <c r="S285" s="61"/>
      <c r="T285" s="61"/>
      <c r="U285" s="61"/>
      <c r="V285" s="61"/>
      <c r="W285" s="61"/>
      <c r="X285" s="61"/>
      <c r="Y285" s="61"/>
      <c r="Z285" s="61"/>
    </row>
    <row r="286" spans="1:26" ht="83.25" hidden="1" customHeight="1" x14ac:dyDescent="0.2">
      <c r="A286" s="15"/>
      <c r="B286" s="79" t="s">
        <v>94</v>
      </c>
      <c r="C286" s="56"/>
      <c r="D286" s="56">
        <v>2020</v>
      </c>
      <c r="E286" s="79" t="s">
        <v>66</v>
      </c>
      <c r="F286" s="11" t="s">
        <v>13</v>
      </c>
      <c r="G286" s="32">
        <f t="shared" si="184"/>
        <v>0</v>
      </c>
      <c r="H286" s="34">
        <f>H287+H288</f>
        <v>0</v>
      </c>
      <c r="I286" s="34">
        <f t="shared" ref="I286:M286" si="211">I287+I288</f>
        <v>0</v>
      </c>
      <c r="J286" s="34">
        <f t="shared" si="211"/>
        <v>0</v>
      </c>
      <c r="K286" s="34">
        <f t="shared" si="211"/>
        <v>0</v>
      </c>
      <c r="L286" s="34">
        <f t="shared" si="211"/>
        <v>0</v>
      </c>
      <c r="M286" s="34">
        <f t="shared" si="211"/>
        <v>0</v>
      </c>
      <c r="N286" s="34">
        <f t="shared" ref="N286:O286" si="212">N287+N288</f>
        <v>0</v>
      </c>
      <c r="O286" s="34">
        <f t="shared" si="212"/>
        <v>0</v>
      </c>
      <c r="P286" s="79" t="s">
        <v>101</v>
      </c>
      <c r="Q286" s="56" t="s">
        <v>93</v>
      </c>
      <c r="R286" s="55">
        <v>200</v>
      </c>
      <c r="S286" s="59">
        <v>200</v>
      </c>
      <c r="T286" s="59">
        <v>0</v>
      </c>
      <c r="U286" s="59">
        <v>0</v>
      </c>
      <c r="V286" s="59">
        <v>0</v>
      </c>
      <c r="W286" s="59">
        <v>0</v>
      </c>
      <c r="X286" s="59">
        <v>0</v>
      </c>
      <c r="Y286" s="59">
        <v>0</v>
      </c>
      <c r="Z286" s="59">
        <v>0</v>
      </c>
    </row>
    <row r="287" spans="1:26" ht="83.25" hidden="1" customHeight="1" x14ac:dyDescent="0.2">
      <c r="A287" s="15"/>
      <c r="B287" s="80"/>
      <c r="C287" s="57"/>
      <c r="D287" s="57"/>
      <c r="E287" s="80"/>
      <c r="F287" s="13" t="s">
        <v>18</v>
      </c>
      <c r="G287" s="32">
        <f t="shared" si="184"/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4">
        <v>0</v>
      </c>
      <c r="O287" s="34">
        <v>0</v>
      </c>
      <c r="P287" s="80"/>
      <c r="Q287" s="57"/>
      <c r="R287" s="55"/>
      <c r="S287" s="60"/>
      <c r="T287" s="60"/>
      <c r="U287" s="60"/>
      <c r="V287" s="60"/>
      <c r="W287" s="60"/>
      <c r="X287" s="60"/>
      <c r="Y287" s="60"/>
      <c r="Z287" s="60"/>
    </row>
    <row r="288" spans="1:26" ht="83.25" hidden="1" customHeight="1" x14ac:dyDescent="0.2">
      <c r="A288" s="15"/>
      <c r="B288" s="81"/>
      <c r="C288" s="58"/>
      <c r="D288" s="58"/>
      <c r="E288" s="81"/>
      <c r="F288" s="13" t="s">
        <v>19</v>
      </c>
      <c r="G288" s="32">
        <f t="shared" si="184"/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4">
        <v>0</v>
      </c>
      <c r="O288" s="34">
        <v>0</v>
      </c>
      <c r="P288" s="81"/>
      <c r="Q288" s="58"/>
      <c r="R288" s="55"/>
      <c r="S288" s="61"/>
      <c r="T288" s="61"/>
      <c r="U288" s="61"/>
      <c r="V288" s="61"/>
      <c r="W288" s="61"/>
      <c r="X288" s="61"/>
      <c r="Y288" s="61"/>
      <c r="Z288" s="61"/>
    </row>
    <row r="289" spans="1:26" ht="83.25" hidden="1" customHeight="1" x14ac:dyDescent="0.2">
      <c r="A289" s="15"/>
      <c r="B289" s="79" t="s">
        <v>95</v>
      </c>
      <c r="C289" s="56"/>
      <c r="D289" s="56">
        <v>2020</v>
      </c>
      <c r="E289" s="79" t="s">
        <v>66</v>
      </c>
      <c r="F289" s="11" t="s">
        <v>13</v>
      </c>
      <c r="G289" s="32">
        <f t="shared" si="184"/>
        <v>0</v>
      </c>
      <c r="H289" s="34">
        <f>H290+H291</f>
        <v>0</v>
      </c>
      <c r="I289" s="34">
        <f t="shared" ref="I289:M289" si="213">I290+I291</f>
        <v>0</v>
      </c>
      <c r="J289" s="34">
        <f t="shared" si="213"/>
        <v>0</v>
      </c>
      <c r="K289" s="34">
        <f t="shared" si="213"/>
        <v>0</v>
      </c>
      <c r="L289" s="34">
        <f t="shared" si="213"/>
        <v>0</v>
      </c>
      <c r="M289" s="34">
        <f t="shared" si="213"/>
        <v>0</v>
      </c>
      <c r="N289" s="34">
        <f t="shared" ref="N289:O289" si="214">N290+N291</f>
        <v>0</v>
      </c>
      <c r="O289" s="34">
        <f t="shared" si="214"/>
        <v>0</v>
      </c>
      <c r="P289" s="79" t="s">
        <v>101</v>
      </c>
      <c r="Q289" s="56" t="s">
        <v>93</v>
      </c>
      <c r="R289" s="55">
        <v>100</v>
      </c>
      <c r="S289" s="59">
        <v>100</v>
      </c>
      <c r="T289" s="59">
        <v>0</v>
      </c>
      <c r="U289" s="59">
        <v>0</v>
      </c>
      <c r="V289" s="59">
        <v>0</v>
      </c>
      <c r="W289" s="59">
        <v>0</v>
      </c>
      <c r="X289" s="59">
        <v>0</v>
      </c>
      <c r="Y289" s="59">
        <v>0</v>
      </c>
      <c r="Z289" s="59">
        <v>0</v>
      </c>
    </row>
    <row r="290" spans="1:26" ht="83.25" hidden="1" customHeight="1" x14ac:dyDescent="0.2">
      <c r="A290" s="15"/>
      <c r="B290" s="80"/>
      <c r="C290" s="57"/>
      <c r="D290" s="57"/>
      <c r="E290" s="80"/>
      <c r="F290" s="13" t="s">
        <v>18</v>
      </c>
      <c r="G290" s="32">
        <f t="shared" si="184"/>
        <v>0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0</v>
      </c>
      <c r="P290" s="80"/>
      <c r="Q290" s="57"/>
      <c r="R290" s="55"/>
      <c r="S290" s="60"/>
      <c r="T290" s="60"/>
      <c r="U290" s="60"/>
      <c r="V290" s="60"/>
      <c r="W290" s="60"/>
      <c r="X290" s="60"/>
      <c r="Y290" s="60"/>
      <c r="Z290" s="60"/>
    </row>
    <row r="291" spans="1:26" ht="83.25" hidden="1" customHeight="1" x14ac:dyDescent="0.2">
      <c r="A291" s="15"/>
      <c r="B291" s="81"/>
      <c r="C291" s="58"/>
      <c r="D291" s="58"/>
      <c r="E291" s="81"/>
      <c r="F291" s="13" t="s">
        <v>19</v>
      </c>
      <c r="G291" s="32">
        <f t="shared" si="184"/>
        <v>0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34">
        <v>0</v>
      </c>
      <c r="P291" s="81"/>
      <c r="Q291" s="58"/>
      <c r="R291" s="55"/>
      <c r="S291" s="61"/>
      <c r="T291" s="61"/>
      <c r="U291" s="61"/>
      <c r="V291" s="61"/>
      <c r="W291" s="61"/>
      <c r="X291" s="61"/>
      <c r="Y291" s="61"/>
      <c r="Z291" s="61"/>
    </row>
    <row r="292" spans="1:26" ht="83.25" hidden="1" customHeight="1" x14ac:dyDescent="0.2">
      <c r="A292" s="15"/>
      <c r="B292" s="79" t="s">
        <v>96</v>
      </c>
      <c r="C292" s="56"/>
      <c r="D292" s="56">
        <v>2020</v>
      </c>
      <c r="E292" s="79" t="s">
        <v>66</v>
      </c>
      <c r="F292" s="11" t="s">
        <v>13</v>
      </c>
      <c r="G292" s="32">
        <f t="shared" si="184"/>
        <v>0</v>
      </c>
      <c r="H292" s="34">
        <f>H293+H294</f>
        <v>0</v>
      </c>
      <c r="I292" s="34">
        <f t="shared" ref="I292:M292" si="215">I293+I294</f>
        <v>0</v>
      </c>
      <c r="J292" s="34">
        <f t="shared" si="215"/>
        <v>0</v>
      </c>
      <c r="K292" s="34">
        <f t="shared" si="215"/>
        <v>0</v>
      </c>
      <c r="L292" s="34">
        <f t="shared" si="215"/>
        <v>0</v>
      </c>
      <c r="M292" s="34">
        <f t="shared" si="215"/>
        <v>0</v>
      </c>
      <c r="N292" s="34">
        <f t="shared" ref="N292:O292" si="216">N293+N294</f>
        <v>0</v>
      </c>
      <c r="O292" s="34">
        <f t="shared" si="216"/>
        <v>0</v>
      </c>
      <c r="P292" s="79" t="s">
        <v>101</v>
      </c>
      <c r="Q292" s="56" t="s">
        <v>21</v>
      </c>
      <c r="R292" s="55">
        <v>500</v>
      </c>
      <c r="S292" s="59">
        <v>500</v>
      </c>
      <c r="T292" s="59">
        <v>0</v>
      </c>
      <c r="U292" s="59">
        <v>0</v>
      </c>
      <c r="V292" s="59">
        <v>0</v>
      </c>
      <c r="W292" s="59">
        <v>0</v>
      </c>
      <c r="X292" s="59">
        <v>0</v>
      </c>
      <c r="Y292" s="59">
        <v>0</v>
      </c>
      <c r="Z292" s="59">
        <v>0</v>
      </c>
    </row>
    <row r="293" spans="1:26" ht="83.25" hidden="1" customHeight="1" x14ac:dyDescent="0.2">
      <c r="A293" s="15"/>
      <c r="B293" s="80"/>
      <c r="C293" s="57"/>
      <c r="D293" s="57"/>
      <c r="E293" s="80"/>
      <c r="F293" s="13" t="s">
        <v>18</v>
      </c>
      <c r="G293" s="32">
        <f t="shared" si="184"/>
        <v>0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80"/>
      <c r="Q293" s="57"/>
      <c r="R293" s="55"/>
      <c r="S293" s="60"/>
      <c r="T293" s="60"/>
      <c r="U293" s="60"/>
      <c r="V293" s="60"/>
      <c r="W293" s="60"/>
      <c r="X293" s="60"/>
      <c r="Y293" s="60"/>
      <c r="Z293" s="60"/>
    </row>
    <row r="294" spans="1:26" ht="83.25" hidden="1" customHeight="1" x14ac:dyDescent="0.2">
      <c r="A294" s="15"/>
      <c r="B294" s="81"/>
      <c r="C294" s="58"/>
      <c r="D294" s="58"/>
      <c r="E294" s="81"/>
      <c r="F294" s="13" t="s">
        <v>19</v>
      </c>
      <c r="G294" s="32">
        <f t="shared" si="184"/>
        <v>0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34">
        <v>0</v>
      </c>
      <c r="P294" s="81"/>
      <c r="Q294" s="58"/>
      <c r="R294" s="55"/>
      <c r="S294" s="61"/>
      <c r="T294" s="61"/>
      <c r="U294" s="61"/>
      <c r="V294" s="61"/>
      <c r="W294" s="61"/>
      <c r="X294" s="61"/>
      <c r="Y294" s="61"/>
      <c r="Z294" s="61"/>
    </row>
    <row r="295" spans="1:26" ht="83.25" hidden="1" customHeight="1" x14ac:dyDescent="0.2">
      <c r="A295" s="15"/>
      <c r="B295" s="79" t="s">
        <v>97</v>
      </c>
      <c r="C295" s="56"/>
      <c r="D295" s="56">
        <v>2020</v>
      </c>
      <c r="E295" s="79" t="s">
        <v>66</v>
      </c>
      <c r="F295" s="11" t="s">
        <v>13</v>
      </c>
      <c r="G295" s="32">
        <f t="shared" si="184"/>
        <v>0</v>
      </c>
      <c r="H295" s="34">
        <f>H296+H297</f>
        <v>0</v>
      </c>
      <c r="I295" s="34">
        <f t="shared" ref="I295:M295" si="217">I296+I297</f>
        <v>0</v>
      </c>
      <c r="J295" s="34">
        <f t="shared" si="217"/>
        <v>0</v>
      </c>
      <c r="K295" s="34">
        <f t="shared" si="217"/>
        <v>0</v>
      </c>
      <c r="L295" s="34">
        <f t="shared" si="217"/>
        <v>0</v>
      </c>
      <c r="M295" s="34">
        <f t="shared" si="217"/>
        <v>0</v>
      </c>
      <c r="N295" s="34">
        <f t="shared" ref="N295:O295" si="218">N296+N297</f>
        <v>0</v>
      </c>
      <c r="O295" s="34">
        <f t="shared" si="218"/>
        <v>0</v>
      </c>
      <c r="P295" s="79" t="s">
        <v>101</v>
      </c>
      <c r="Q295" s="56" t="s">
        <v>93</v>
      </c>
      <c r="R295" s="55">
        <v>500</v>
      </c>
      <c r="S295" s="59">
        <v>500</v>
      </c>
      <c r="T295" s="59">
        <v>0</v>
      </c>
      <c r="U295" s="59">
        <v>0</v>
      </c>
      <c r="V295" s="59">
        <v>0</v>
      </c>
      <c r="W295" s="59">
        <v>0</v>
      </c>
      <c r="X295" s="59">
        <v>0</v>
      </c>
      <c r="Y295" s="59">
        <v>0</v>
      </c>
      <c r="Z295" s="59">
        <v>0</v>
      </c>
    </row>
    <row r="296" spans="1:26" ht="83.25" hidden="1" customHeight="1" x14ac:dyDescent="0.2">
      <c r="A296" s="15"/>
      <c r="B296" s="80"/>
      <c r="C296" s="57"/>
      <c r="D296" s="57"/>
      <c r="E296" s="80"/>
      <c r="F296" s="13" t="s">
        <v>18</v>
      </c>
      <c r="G296" s="32">
        <f t="shared" si="184"/>
        <v>0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80"/>
      <c r="Q296" s="57"/>
      <c r="R296" s="55"/>
      <c r="S296" s="60"/>
      <c r="T296" s="60"/>
      <c r="U296" s="60"/>
      <c r="V296" s="60"/>
      <c r="W296" s="60"/>
      <c r="X296" s="60"/>
      <c r="Y296" s="60"/>
      <c r="Z296" s="60"/>
    </row>
    <row r="297" spans="1:26" ht="83.25" hidden="1" customHeight="1" x14ac:dyDescent="0.2">
      <c r="A297" s="15"/>
      <c r="B297" s="81"/>
      <c r="C297" s="58"/>
      <c r="D297" s="58"/>
      <c r="E297" s="81"/>
      <c r="F297" s="13" t="s">
        <v>19</v>
      </c>
      <c r="G297" s="32">
        <f t="shared" si="184"/>
        <v>0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81"/>
      <c r="Q297" s="58"/>
      <c r="R297" s="55"/>
      <c r="S297" s="61"/>
      <c r="T297" s="61"/>
      <c r="U297" s="61"/>
      <c r="V297" s="61"/>
      <c r="W297" s="61"/>
      <c r="X297" s="61"/>
      <c r="Y297" s="61"/>
      <c r="Z297" s="61"/>
    </row>
    <row r="298" spans="1:26" ht="83.25" hidden="1" customHeight="1" x14ac:dyDescent="0.2">
      <c r="A298" s="15"/>
      <c r="B298" s="79" t="s">
        <v>98</v>
      </c>
      <c r="C298" s="56"/>
      <c r="D298" s="56">
        <v>2020</v>
      </c>
      <c r="E298" s="79" t="s">
        <v>66</v>
      </c>
      <c r="F298" s="11" t="s">
        <v>13</v>
      </c>
      <c r="G298" s="32">
        <f t="shared" si="184"/>
        <v>0</v>
      </c>
      <c r="H298" s="34">
        <f>H299+H300</f>
        <v>0</v>
      </c>
      <c r="I298" s="34">
        <f t="shared" ref="I298:M298" si="219">I299+I300</f>
        <v>0</v>
      </c>
      <c r="J298" s="34">
        <f t="shared" si="219"/>
        <v>0</v>
      </c>
      <c r="K298" s="34">
        <f t="shared" si="219"/>
        <v>0</v>
      </c>
      <c r="L298" s="34">
        <f t="shared" si="219"/>
        <v>0</v>
      </c>
      <c r="M298" s="34">
        <f t="shared" si="219"/>
        <v>0</v>
      </c>
      <c r="N298" s="34">
        <f t="shared" ref="N298:O298" si="220">N299+N300</f>
        <v>0</v>
      </c>
      <c r="O298" s="34">
        <f t="shared" si="220"/>
        <v>0</v>
      </c>
      <c r="P298" s="79" t="s">
        <v>102</v>
      </c>
      <c r="Q298" s="56" t="s">
        <v>93</v>
      </c>
      <c r="R298" s="55">
        <v>400</v>
      </c>
      <c r="S298" s="59">
        <v>400</v>
      </c>
      <c r="T298" s="59">
        <v>0</v>
      </c>
      <c r="U298" s="59">
        <v>0</v>
      </c>
      <c r="V298" s="59">
        <v>0</v>
      </c>
      <c r="W298" s="59">
        <v>0</v>
      </c>
      <c r="X298" s="59">
        <v>0</v>
      </c>
      <c r="Y298" s="59">
        <v>0</v>
      </c>
      <c r="Z298" s="59">
        <v>0</v>
      </c>
    </row>
    <row r="299" spans="1:26" ht="83.25" hidden="1" customHeight="1" x14ac:dyDescent="0.2">
      <c r="A299" s="15"/>
      <c r="B299" s="80"/>
      <c r="C299" s="57"/>
      <c r="D299" s="57"/>
      <c r="E299" s="80"/>
      <c r="F299" s="13" t="s">
        <v>18</v>
      </c>
      <c r="G299" s="32">
        <f t="shared" si="184"/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  <c r="P299" s="80"/>
      <c r="Q299" s="57"/>
      <c r="R299" s="55"/>
      <c r="S299" s="60"/>
      <c r="T299" s="60"/>
      <c r="U299" s="60"/>
      <c r="V299" s="60"/>
      <c r="W299" s="60"/>
      <c r="X299" s="60"/>
      <c r="Y299" s="60"/>
      <c r="Z299" s="60"/>
    </row>
    <row r="300" spans="1:26" ht="83.25" hidden="1" customHeight="1" x14ac:dyDescent="0.2">
      <c r="A300" s="15"/>
      <c r="B300" s="81"/>
      <c r="C300" s="58"/>
      <c r="D300" s="58"/>
      <c r="E300" s="81"/>
      <c r="F300" s="13" t="s">
        <v>19</v>
      </c>
      <c r="G300" s="32">
        <f t="shared" si="184"/>
        <v>0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4">
        <v>0</v>
      </c>
      <c r="O300" s="34">
        <v>0</v>
      </c>
      <c r="P300" s="81"/>
      <c r="Q300" s="58"/>
      <c r="R300" s="55"/>
      <c r="S300" s="61"/>
      <c r="T300" s="61"/>
      <c r="U300" s="61"/>
      <c r="V300" s="61"/>
      <c r="W300" s="61"/>
      <c r="X300" s="61"/>
      <c r="Y300" s="61"/>
      <c r="Z300" s="61"/>
    </row>
    <row r="301" spans="1:26" ht="83.25" hidden="1" customHeight="1" x14ac:dyDescent="0.2">
      <c r="A301" s="15"/>
      <c r="B301" s="79" t="s">
        <v>99</v>
      </c>
      <c r="C301" s="56"/>
      <c r="D301" s="56">
        <v>2020</v>
      </c>
      <c r="E301" s="79" t="s">
        <v>66</v>
      </c>
      <c r="F301" s="11" t="s">
        <v>13</v>
      </c>
      <c r="G301" s="32">
        <f t="shared" si="184"/>
        <v>0</v>
      </c>
      <c r="H301" s="34">
        <f>H302+H303</f>
        <v>0</v>
      </c>
      <c r="I301" s="34">
        <f t="shared" ref="I301:M301" si="221">I302+I303</f>
        <v>0</v>
      </c>
      <c r="J301" s="34">
        <f t="shared" si="221"/>
        <v>0</v>
      </c>
      <c r="K301" s="34">
        <f t="shared" si="221"/>
        <v>0</v>
      </c>
      <c r="L301" s="34">
        <f t="shared" si="221"/>
        <v>0</v>
      </c>
      <c r="M301" s="34">
        <f t="shared" si="221"/>
        <v>0</v>
      </c>
      <c r="N301" s="34">
        <f t="shared" ref="N301:O301" si="222">N302+N303</f>
        <v>0</v>
      </c>
      <c r="O301" s="34">
        <f t="shared" si="222"/>
        <v>0</v>
      </c>
      <c r="P301" s="79" t="s">
        <v>102</v>
      </c>
      <c r="Q301" s="56" t="s">
        <v>93</v>
      </c>
      <c r="R301" s="55">
        <v>400</v>
      </c>
      <c r="S301" s="59">
        <v>400</v>
      </c>
      <c r="T301" s="59">
        <v>0</v>
      </c>
      <c r="U301" s="59">
        <v>0</v>
      </c>
      <c r="V301" s="59">
        <v>0</v>
      </c>
      <c r="W301" s="59">
        <v>0</v>
      </c>
      <c r="X301" s="59">
        <v>0</v>
      </c>
      <c r="Y301" s="59">
        <v>0</v>
      </c>
      <c r="Z301" s="59">
        <v>0</v>
      </c>
    </row>
    <row r="302" spans="1:26" ht="83.25" hidden="1" customHeight="1" x14ac:dyDescent="0.2">
      <c r="A302" s="15"/>
      <c r="B302" s="80"/>
      <c r="C302" s="57"/>
      <c r="D302" s="57"/>
      <c r="E302" s="80"/>
      <c r="F302" s="13" t="s">
        <v>18</v>
      </c>
      <c r="G302" s="32">
        <f t="shared" si="184"/>
        <v>0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  <c r="O302" s="34">
        <v>0</v>
      </c>
      <c r="P302" s="80"/>
      <c r="Q302" s="57"/>
      <c r="R302" s="55"/>
      <c r="S302" s="60"/>
      <c r="T302" s="60"/>
      <c r="U302" s="60"/>
      <c r="V302" s="60"/>
      <c r="W302" s="60"/>
      <c r="X302" s="60"/>
      <c r="Y302" s="60"/>
      <c r="Z302" s="60"/>
    </row>
    <row r="303" spans="1:26" ht="83.25" hidden="1" customHeight="1" x14ac:dyDescent="0.2">
      <c r="A303" s="15"/>
      <c r="B303" s="81"/>
      <c r="C303" s="58"/>
      <c r="D303" s="58"/>
      <c r="E303" s="81"/>
      <c r="F303" s="13" t="s">
        <v>19</v>
      </c>
      <c r="G303" s="32">
        <f t="shared" si="184"/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  <c r="P303" s="81"/>
      <c r="Q303" s="58"/>
      <c r="R303" s="55"/>
      <c r="S303" s="61"/>
      <c r="T303" s="61"/>
      <c r="U303" s="61"/>
      <c r="V303" s="61"/>
      <c r="W303" s="61"/>
      <c r="X303" s="61"/>
      <c r="Y303" s="61"/>
      <c r="Z303" s="61"/>
    </row>
    <row r="304" spans="1:26" ht="83.25" hidden="1" customHeight="1" x14ac:dyDescent="0.2">
      <c r="A304" s="15"/>
      <c r="B304" s="79" t="s">
        <v>100</v>
      </c>
      <c r="C304" s="56"/>
      <c r="D304" s="56">
        <v>2020</v>
      </c>
      <c r="E304" s="79" t="s">
        <v>66</v>
      </c>
      <c r="F304" s="11" t="s">
        <v>13</v>
      </c>
      <c r="G304" s="32">
        <f t="shared" si="184"/>
        <v>0</v>
      </c>
      <c r="H304" s="34">
        <f>H305+H306</f>
        <v>0</v>
      </c>
      <c r="I304" s="34">
        <f t="shared" ref="I304:M304" si="223">I305+I306</f>
        <v>0</v>
      </c>
      <c r="J304" s="34">
        <f t="shared" si="223"/>
        <v>0</v>
      </c>
      <c r="K304" s="34">
        <f t="shared" si="223"/>
        <v>0</v>
      </c>
      <c r="L304" s="34">
        <f t="shared" si="223"/>
        <v>0</v>
      </c>
      <c r="M304" s="34">
        <f t="shared" si="223"/>
        <v>0</v>
      </c>
      <c r="N304" s="34">
        <f t="shared" ref="N304:O304" si="224">N305+N306</f>
        <v>0</v>
      </c>
      <c r="O304" s="34">
        <f t="shared" si="224"/>
        <v>0</v>
      </c>
      <c r="P304" s="79" t="s">
        <v>102</v>
      </c>
      <c r="Q304" s="56" t="s">
        <v>93</v>
      </c>
      <c r="R304" s="55">
        <v>800</v>
      </c>
      <c r="S304" s="59">
        <v>800</v>
      </c>
      <c r="T304" s="59">
        <v>0</v>
      </c>
      <c r="U304" s="59">
        <v>0</v>
      </c>
      <c r="V304" s="59">
        <v>0</v>
      </c>
      <c r="W304" s="59">
        <v>0</v>
      </c>
      <c r="X304" s="59">
        <v>0</v>
      </c>
      <c r="Y304" s="59">
        <v>0</v>
      </c>
      <c r="Z304" s="59">
        <v>0</v>
      </c>
    </row>
    <row r="305" spans="1:26" ht="83.25" hidden="1" customHeight="1" x14ac:dyDescent="0.2">
      <c r="A305" s="15"/>
      <c r="B305" s="80"/>
      <c r="C305" s="57"/>
      <c r="D305" s="57"/>
      <c r="E305" s="80"/>
      <c r="F305" s="13" t="s">
        <v>18</v>
      </c>
      <c r="G305" s="32">
        <f t="shared" si="184"/>
        <v>0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0</v>
      </c>
      <c r="P305" s="80"/>
      <c r="Q305" s="57"/>
      <c r="R305" s="55"/>
      <c r="S305" s="60"/>
      <c r="T305" s="60"/>
      <c r="U305" s="60"/>
      <c r="V305" s="60"/>
      <c r="W305" s="60"/>
      <c r="X305" s="60"/>
      <c r="Y305" s="60"/>
      <c r="Z305" s="60"/>
    </row>
    <row r="306" spans="1:26" ht="83.25" hidden="1" customHeight="1" x14ac:dyDescent="0.2">
      <c r="A306" s="15"/>
      <c r="B306" s="81"/>
      <c r="C306" s="58"/>
      <c r="D306" s="58"/>
      <c r="E306" s="81"/>
      <c r="F306" s="13" t="s">
        <v>19</v>
      </c>
      <c r="G306" s="32">
        <f t="shared" si="184"/>
        <v>0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0</v>
      </c>
      <c r="P306" s="81"/>
      <c r="Q306" s="58"/>
      <c r="R306" s="55"/>
      <c r="S306" s="61"/>
      <c r="T306" s="61"/>
      <c r="U306" s="61"/>
      <c r="V306" s="61"/>
      <c r="W306" s="61"/>
      <c r="X306" s="61"/>
      <c r="Y306" s="61"/>
      <c r="Z306" s="61"/>
    </row>
    <row r="307" spans="1:26" ht="46.5" customHeight="1" x14ac:dyDescent="0.2">
      <c r="A307" s="15"/>
      <c r="B307" s="79" t="s">
        <v>128</v>
      </c>
      <c r="C307" s="56">
        <v>2021</v>
      </c>
      <c r="D307" s="56">
        <v>2021</v>
      </c>
      <c r="E307" s="79" t="s">
        <v>55</v>
      </c>
      <c r="F307" s="11" t="s">
        <v>13</v>
      </c>
      <c r="G307" s="32">
        <f t="shared" si="184"/>
        <v>77064.75</v>
      </c>
      <c r="H307" s="34">
        <f>H308+H309</f>
        <v>0</v>
      </c>
      <c r="I307" s="34">
        <f t="shared" ref="I307:M307" si="225">I308+I309</f>
        <v>77064.75</v>
      </c>
      <c r="J307" s="34">
        <f t="shared" si="225"/>
        <v>0</v>
      </c>
      <c r="K307" s="34">
        <f t="shared" si="225"/>
        <v>0</v>
      </c>
      <c r="L307" s="34">
        <f t="shared" si="225"/>
        <v>0</v>
      </c>
      <c r="M307" s="34">
        <f t="shared" si="225"/>
        <v>0</v>
      </c>
      <c r="N307" s="34">
        <f t="shared" ref="N307:O307" si="226">N308+N309</f>
        <v>0</v>
      </c>
      <c r="O307" s="34">
        <f t="shared" si="226"/>
        <v>0</v>
      </c>
      <c r="P307" s="79" t="s">
        <v>124</v>
      </c>
      <c r="Q307" s="56" t="s">
        <v>93</v>
      </c>
      <c r="R307" s="55">
        <v>300</v>
      </c>
      <c r="S307" s="59">
        <v>0</v>
      </c>
      <c r="T307" s="59">
        <v>300</v>
      </c>
      <c r="U307" s="59">
        <v>0</v>
      </c>
      <c r="V307" s="59">
        <v>0</v>
      </c>
      <c r="W307" s="59">
        <v>0</v>
      </c>
      <c r="X307" s="59">
        <v>0</v>
      </c>
      <c r="Y307" s="59">
        <v>0</v>
      </c>
      <c r="Z307" s="59">
        <v>0</v>
      </c>
    </row>
    <row r="308" spans="1:26" ht="50.25" customHeight="1" x14ac:dyDescent="0.2">
      <c r="A308" s="15"/>
      <c r="B308" s="80"/>
      <c r="C308" s="57"/>
      <c r="D308" s="57"/>
      <c r="E308" s="80"/>
      <c r="F308" s="13" t="s">
        <v>18</v>
      </c>
      <c r="G308" s="32">
        <f t="shared" si="184"/>
        <v>35978.78</v>
      </c>
      <c r="H308" s="34">
        <v>0</v>
      </c>
      <c r="I308" s="34">
        <v>35978.78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  <c r="O308" s="34">
        <v>0</v>
      </c>
      <c r="P308" s="80"/>
      <c r="Q308" s="57"/>
      <c r="R308" s="55"/>
      <c r="S308" s="60"/>
      <c r="T308" s="60"/>
      <c r="U308" s="60"/>
      <c r="V308" s="60"/>
      <c r="W308" s="60"/>
      <c r="X308" s="60"/>
      <c r="Y308" s="60"/>
      <c r="Z308" s="60"/>
    </row>
    <row r="309" spans="1:26" ht="48.75" customHeight="1" x14ac:dyDescent="0.2">
      <c r="A309" s="15"/>
      <c r="B309" s="81"/>
      <c r="C309" s="58"/>
      <c r="D309" s="58"/>
      <c r="E309" s="81"/>
      <c r="F309" s="13" t="s">
        <v>19</v>
      </c>
      <c r="G309" s="32">
        <f t="shared" si="184"/>
        <v>41085.97</v>
      </c>
      <c r="H309" s="34">
        <v>0</v>
      </c>
      <c r="I309" s="34">
        <v>41085.97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81"/>
      <c r="Q309" s="58"/>
      <c r="R309" s="55"/>
      <c r="S309" s="61"/>
      <c r="T309" s="61"/>
      <c r="U309" s="61"/>
      <c r="V309" s="61"/>
      <c r="W309" s="61"/>
      <c r="X309" s="61"/>
      <c r="Y309" s="61"/>
      <c r="Z309" s="61"/>
    </row>
    <row r="310" spans="1:26" ht="46.5" customHeight="1" x14ac:dyDescent="0.2">
      <c r="A310" s="15"/>
      <c r="B310" s="79" t="s">
        <v>129</v>
      </c>
      <c r="C310" s="56">
        <v>2021</v>
      </c>
      <c r="D310" s="56">
        <v>2021</v>
      </c>
      <c r="E310" s="79" t="s">
        <v>55</v>
      </c>
      <c r="F310" s="11" t="s">
        <v>13</v>
      </c>
      <c r="G310" s="32">
        <f t="shared" ref="G310:G373" si="227">SUM(H310:O310)</f>
        <v>204478.47</v>
      </c>
      <c r="H310" s="34">
        <f>H311+H312</f>
        <v>0</v>
      </c>
      <c r="I310" s="34">
        <f>I311+I312</f>
        <v>204478.47</v>
      </c>
      <c r="J310" s="34">
        <f t="shared" ref="J310:M310" si="228">J311+J312</f>
        <v>0</v>
      </c>
      <c r="K310" s="34">
        <f t="shared" si="228"/>
        <v>0</v>
      </c>
      <c r="L310" s="34">
        <f t="shared" si="228"/>
        <v>0</v>
      </c>
      <c r="M310" s="34">
        <f t="shared" si="228"/>
        <v>0</v>
      </c>
      <c r="N310" s="34">
        <f t="shared" ref="N310:O310" si="229">N311+N312</f>
        <v>0</v>
      </c>
      <c r="O310" s="34">
        <f t="shared" si="229"/>
        <v>0</v>
      </c>
      <c r="P310" s="79" t="s">
        <v>124</v>
      </c>
      <c r="Q310" s="56" t="s">
        <v>93</v>
      </c>
      <c r="R310" s="55">
        <v>800</v>
      </c>
      <c r="S310" s="59">
        <v>0</v>
      </c>
      <c r="T310" s="59">
        <v>800</v>
      </c>
      <c r="U310" s="59">
        <v>0</v>
      </c>
      <c r="V310" s="59">
        <v>0</v>
      </c>
      <c r="W310" s="59">
        <v>0</v>
      </c>
      <c r="X310" s="59">
        <v>0</v>
      </c>
      <c r="Y310" s="59">
        <v>0</v>
      </c>
      <c r="Z310" s="59">
        <v>0</v>
      </c>
    </row>
    <row r="311" spans="1:26" ht="50.25" customHeight="1" x14ac:dyDescent="0.2">
      <c r="A311" s="15"/>
      <c r="B311" s="80"/>
      <c r="C311" s="57"/>
      <c r="D311" s="57"/>
      <c r="E311" s="80"/>
      <c r="F311" s="13" t="s">
        <v>18</v>
      </c>
      <c r="G311" s="32">
        <f t="shared" si="227"/>
        <v>94915.89</v>
      </c>
      <c r="H311" s="34">
        <v>0</v>
      </c>
      <c r="I311" s="34">
        <v>94915.89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80"/>
      <c r="Q311" s="57"/>
      <c r="R311" s="55"/>
      <c r="S311" s="60"/>
      <c r="T311" s="60"/>
      <c r="U311" s="60"/>
      <c r="V311" s="60"/>
      <c r="W311" s="60"/>
      <c r="X311" s="60"/>
      <c r="Y311" s="60"/>
      <c r="Z311" s="60"/>
    </row>
    <row r="312" spans="1:26" ht="48.75" customHeight="1" x14ac:dyDescent="0.2">
      <c r="A312" s="15"/>
      <c r="B312" s="81"/>
      <c r="C312" s="58"/>
      <c r="D312" s="58"/>
      <c r="E312" s="81"/>
      <c r="F312" s="13" t="s">
        <v>19</v>
      </c>
      <c r="G312" s="32">
        <f t="shared" si="227"/>
        <v>109562.58</v>
      </c>
      <c r="H312" s="34">
        <v>0</v>
      </c>
      <c r="I312" s="34">
        <v>109562.58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81"/>
      <c r="Q312" s="58"/>
      <c r="R312" s="55"/>
      <c r="S312" s="61"/>
      <c r="T312" s="61"/>
      <c r="U312" s="61"/>
      <c r="V312" s="61"/>
      <c r="W312" s="61"/>
      <c r="X312" s="61"/>
      <c r="Y312" s="61"/>
      <c r="Z312" s="61"/>
    </row>
    <row r="313" spans="1:26" ht="83.25" hidden="1" customHeight="1" x14ac:dyDescent="0.2">
      <c r="A313" s="15"/>
      <c r="B313" s="79" t="s">
        <v>130</v>
      </c>
      <c r="C313" s="56">
        <v>2021</v>
      </c>
      <c r="D313" s="56">
        <v>2021</v>
      </c>
      <c r="E313" s="79" t="s">
        <v>55</v>
      </c>
      <c r="F313" s="11" t="s">
        <v>13</v>
      </c>
      <c r="G313" s="32">
        <f t="shared" si="227"/>
        <v>0</v>
      </c>
      <c r="H313" s="34">
        <f>H314+H315</f>
        <v>0</v>
      </c>
      <c r="I313" s="34">
        <f t="shared" ref="I313:M313" si="230">I314+I315</f>
        <v>0</v>
      </c>
      <c r="J313" s="34">
        <f t="shared" si="230"/>
        <v>0</v>
      </c>
      <c r="K313" s="34">
        <f t="shared" si="230"/>
        <v>0</v>
      </c>
      <c r="L313" s="34">
        <f t="shared" si="230"/>
        <v>0</v>
      </c>
      <c r="M313" s="34">
        <f t="shared" si="230"/>
        <v>0</v>
      </c>
      <c r="N313" s="34">
        <f t="shared" ref="N313:O313" si="231">N314+N315</f>
        <v>0</v>
      </c>
      <c r="O313" s="34">
        <f t="shared" si="231"/>
        <v>0</v>
      </c>
      <c r="P313" s="79" t="s">
        <v>124</v>
      </c>
      <c r="Q313" s="56" t="s">
        <v>93</v>
      </c>
      <c r="R313" s="55">
        <v>650</v>
      </c>
      <c r="S313" s="59">
        <v>0</v>
      </c>
      <c r="T313" s="59">
        <v>0</v>
      </c>
      <c r="U313" s="59">
        <v>0</v>
      </c>
      <c r="V313" s="59">
        <v>0</v>
      </c>
      <c r="W313" s="59">
        <v>0</v>
      </c>
      <c r="X313" s="59">
        <v>0</v>
      </c>
      <c r="Y313" s="59">
        <v>0</v>
      </c>
      <c r="Z313" s="59">
        <v>0</v>
      </c>
    </row>
    <row r="314" spans="1:26" ht="83.25" hidden="1" customHeight="1" x14ac:dyDescent="0.2">
      <c r="A314" s="15"/>
      <c r="B314" s="80"/>
      <c r="C314" s="57"/>
      <c r="D314" s="57"/>
      <c r="E314" s="80"/>
      <c r="F314" s="13" t="s">
        <v>18</v>
      </c>
      <c r="G314" s="32">
        <f t="shared" si="227"/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0</v>
      </c>
      <c r="P314" s="80"/>
      <c r="Q314" s="57"/>
      <c r="R314" s="55"/>
      <c r="S314" s="60"/>
      <c r="T314" s="60"/>
      <c r="U314" s="60"/>
      <c r="V314" s="60"/>
      <c r="W314" s="60"/>
      <c r="X314" s="60"/>
      <c r="Y314" s="60"/>
      <c r="Z314" s="60"/>
    </row>
    <row r="315" spans="1:26" ht="83.25" hidden="1" customHeight="1" x14ac:dyDescent="0.2">
      <c r="A315" s="15"/>
      <c r="B315" s="81"/>
      <c r="C315" s="58"/>
      <c r="D315" s="58"/>
      <c r="E315" s="81"/>
      <c r="F315" s="13" t="s">
        <v>19</v>
      </c>
      <c r="G315" s="32">
        <f t="shared" si="227"/>
        <v>0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81"/>
      <c r="Q315" s="58"/>
      <c r="R315" s="55"/>
      <c r="S315" s="61"/>
      <c r="T315" s="61"/>
      <c r="U315" s="61"/>
      <c r="V315" s="61"/>
      <c r="W315" s="61"/>
      <c r="X315" s="61"/>
      <c r="Y315" s="61"/>
      <c r="Z315" s="61"/>
    </row>
    <row r="316" spans="1:26" ht="46.5" customHeight="1" x14ac:dyDescent="0.2">
      <c r="A316" s="15"/>
      <c r="B316" s="79" t="s">
        <v>131</v>
      </c>
      <c r="C316" s="56">
        <v>2021</v>
      </c>
      <c r="D316" s="56">
        <v>2021</v>
      </c>
      <c r="E316" s="79" t="s">
        <v>55</v>
      </c>
      <c r="F316" s="11" t="s">
        <v>13</v>
      </c>
      <c r="G316" s="32">
        <f t="shared" si="227"/>
        <v>46301.66</v>
      </c>
      <c r="H316" s="34">
        <f>H317+H318</f>
        <v>0</v>
      </c>
      <c r="I316" s="34">
        <f t="shared" ref="I316:M316" si="232">I317+I318</f>
        <v>46301.66</v>
      </c>
      <c r="J316" s="34">
        <f t="shared" si="232"/>
        <v>0</v>
      </c>
      <c r="K316" s="34">
        <f t="shared" si="232"/>
        <v>0</v>
      </c>
      <c r="L316" s="34">
        <f t="shared" si="232"/>
        <v>0</v>
      </c>
      <c r="M316" s="34">
        <f t="shared" si="232"/>
        <v>0</v>
      </c>
      <c r="N316" s="34">
        <f t="shared" ref="N316:O316" si="233">N317+N318</f>
        <v>0</v>
      </c>
      <c r="O316" s="34">
        <f t="shared" si="233"/>
        <v>0</v>
      </c>
      <c r="P316" s="79" t="s">
        <v>124</v>
      </c>
      <c r="Q316" s="56" t="s">
        <v>93</v>
      </c>
      <c r="R316" s="55">
        <v>500</v>
      </c>
      <c r="S316" s="59">
        <v>0</v>
      </c>
      <c r="T316" s="59">
        <v>500</v>
      </c>
      <c r="U316" s="59">
        <v>0</v>
      </c>
      <c r="V316" s="59">
        <v>0</v>
      </c>
      <c r="W316" s="59">
        <v>0</v>
      </c>
      <c r="X316" s="59">
        <v>0</v>
      </c>
      <c r="Y316" s="59">
        <v>0</v>
      </c>
      <c r="Z316" s="59">
        <v>0</v>
      </c>
    </row>
    <row r="317" spans="1:26" ht="50.25" customHeight="1" x14ac:dyDescent="0.2">
      <c r="A317" s="15"/>
      <c r="B317" s="80"/>
      <c r="C317" s="57"/>
      <c r="D317" s="57"/>
      <c r="E317" s="80"/>
      <c r="F317" s="13" t="s">
        <v>18</v>
      </c>
      <c r="G317" s="32">
        <f t="shared" si="227"/>
        <v>21616.6</v>
      </c>
      <c r="H317" s="34">
        <v>0</v>
      </c>
      <c r="I317" s="34">
        <v>21616.6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80"/>
      <c r="Q317" s="57"/>
      <c r="R317" s="55"/>
      <c r="S317" s="60"/>
      <c r="T317" s="60"/>
      <c r="U317" s="60"/>
      <c r="V317" s="60"/>
      <c r="W317" s="60"/>
      <c r="X317" s="60"/>
      <c r="Y317" s="60"/>
      <c r="Z317" s="60"/>
    </row>
    <row r="318" spans="1:26" ht="51" customHeight="1" x14ac:dyDescent="0.2">
      <c r="A318" s="15"/>
      <c r="B318" s="81"/>
      <c r="C318" s="58"/>
      <c r="D318" s="58"/>
      <c r="E318" s="81"/>
      <c r="F318" s="13" t="s">
        <v>19</v>
      </c>
      <c r="G318" s="32">
        <f t="shared" si="227"/>
        <v>24685.06</v>
      </c>
      <c r="H318" s="34">
        <v>0</v>
      </c>
      <c r="I318" s="34">
        <v>24685.06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  <c r="P318" s="81"/>
      <c r="Q318" s="58"/>
      <c r="R318" s="55"/>
      <c r="S318" s="61"/>
      <c r="T318" s="61"/>
      <c r="U318" s="61"/>
      <c r="V318" s="61"/>
      <c r="W318" s="61"/>
      <c r="X318" s="61"/>
      <c r="Y318" s="61"/>
      <c r="Z318" s="61"/>
    </row>
    <row r="319" spans="1:26" ht="83.25" hidden="1" customHeight="1" x14ac:dyDescent="0.2">
      <c r="A319" s="15"/>
      <c r="B319" s="79" t="s">
        <v>132</v>
      </c>
      <c r="C319" s="56">
        <v>2021</v>
      </c>
      <c r="D319" s="56">
        <v>2021</v>
      </c>
      <c r="E319" s="79" t="s">
        <v>55</v>
      </c>
      <c r="F319" s="11" t="s">
        <v>13</v>
      </c>
      <c r="G319" s="32">
        <f t="shared" si="227"/>
        <v>0</v>
      </c>
      <c r="H319" s="34">
        <f>H320+H321</f>
        <v>0</v>
      </c>
      <c r="I319" s="34">
        <f t="shared" ref="I319:M319" si="234">I320+I321</f>
        <v>0</v>
      </c>
      <c r="J319" s="34">
        <f t="shared" si="234"/>
        <v>0</v>
      </c>
      <c r="K319" s="34">
        <f t="shared" si="234"/>
        <v>0</v>
      </c>
      <c r="L319" s="34">
        <f t="shared" si="234"/>
        <v>0</v>
      </c>
      <c r="M319" s="34">
        <f t="shared" si="234"/>
        <v>0</v>
      </c>
      <c r="N319" s="34">
        <f t="shared" ref="N319:O319" si="235">N320+N321</f>
        <v>0</v>
      </c>
      <c r="O319" s="34">
        <f t="shared" si="235"/>
        <v>0</v>
      </c>
      <c r="P319" s="79" t="s">
        <v>124</v>
      </c>
      <c r="Q319" s="56" t="s">
        <v>93</v>
      </c>
      <c r="R319" s="55">
        <v>0</v>
      </c>
      <c r="S319" s="59">
        <v>0</v>
      </c>
      <c r="T319" s="59">
        <v>0</v>
      </c>
      <c r="U319" s="59">
        <v>0</v>
      </c>
      <c r="V319" s="59">
        <v>0</v>
      </c>
      <c r="W319" s="59">
        <v>0</v>
      </c>
      <c r="X319" s="59">
        <v>0</v>
      </c>
      <c r="Y319" s="59">
        <v>0</v>
      </c>
      <c r="Z319" s="59">
        <v>0</v>
      </c>
    </row>
    <row r="320" spans="1:26" ht="83.25" hidden="1" customHeight="1" x14ac:dyDescent="0.2">
      <c r="A320" s="15"/>
      <c r="B320" s="80"/>
      <c r="C320" s="57"/>
      <c r="D320" s="57"/>
      <c r="E320" s="80"/>
      <c r="F320" s="13" t="s">
        <v>18</v>
      </c>
      <c r="G320" s="32">
        <f t="shared" si="227"/>
        <v>0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80"/>
      <c r="Q320" s="57"/>
      <c r="R320" s="55"/>
      <c r="S320" s="60"/>
      <c r="T320" s="60"/>
      <c r="U320" s="60"/>
      <c r="V320" s="60"/>
      <c r="W320" s="60"/>
      <c r="X320" s="60"/>
      <c r="Y320" s="60"/>
      <c r="Z320" s="60"/>
    </row>
    <row r="321" spans="1:26" ht="83.25" hidden="1" customHeight="1" x14ac:dyDescent="0.2">
      <c r="A321" s="15"/>
      <c r="B321" s="81"/>
      <c r="C321" s="58"/>
      <c r="D321" s="58"/>
      <c r="E321" s="81"/>
      <c r="F321" s="13" t="s">
        <v>19</v>
      </c>
      <c r="G321" s="32">
        <f t="shared" si="227"/>
        <v>0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  <c r="P321" s="81"/>
      <c r="Q321" s="58"/>
      <c r="R321" s="55"/>
      <c r="S321" s="61"/>
      <c r="T321" s="61"/>
      <c r="U321" s="61"/>
      <c r="V321" s="61"/>
      <c r="W321" s="61"/>
      <c r="X321" s="61"/>
      <c r="Y321" s="61"/>
      <c r="Z321" s="61"/>
    </row>
    <row r="322" spans="1:26" ht="55.5" customHeight="1" x14ac:dyDescent="0.2">
      <c r="A322" s="15"/>
      <c r="B322" s="79" t="s">
        <v>133</v>
      </c>
      <c r="C322" s="56">
        <v>2021</v>
      </c>
      <c r="D322" s="56">
        <v>2021</v>
      </c>
      <c r="E322" s="79" t="s">
        <v>55</v>
      </c>
      <c r="F322" s="11" t="s">
        <v>13</v>
      </c>
      <c r="G322" s="32">
        <f t="shared" si="227"/>
        <v>89459.32</v>
      </c>
      <c r="H322" s="34">
        <f>H323+H324</f>
        <v>0</v>
      </c>
      <c r="I322" s="34">
        <f t="shared" ref="I322:M322" si="236">I323+I324</f>
        <v>89459.32</v>
      </c>
      <c r="J322" s="34">
        <f t="shared" si="236"/>
        <v>0</v>
      </c>
      <c r="K322" s="34">
        <f t="shared" si="236"/>
        <v>0</v>
      </c>
      <c r="L322" s="34">
        <f t="shared" si="236"/>
        <v>0</v>
      </c>
      <c r="M322" s="34">
        <f t="shared" si="236"/>
        <v>0</v>
      </c>
      <c r="N322" s="34">
        <f t="shared" ref="N322:O322" si="237">N323+N324</f>
        <v>0</v>
      </c>
      <c r="O322" s="34">
        <f t="shared" si="237"/>
        <v>0</v>
      </c>
      <c r="P322" s="79" t="s">
        <v>124</v>
      </c>
      <c r="Q322" s="56" t="s">
        <v>93</v>
      </c>
      <c r="R322" s="55">
        <v>350</v>
      </c>
      <c r="S322" s="59">
        <v>0</v>
      </c>
      <c r="T322" s="59">
        <v>350</v>
      </c>
      <c r="U322" s="59">
        <v>0</v>
      </c>
      <c r="V322" s="59">
        <v>0</v>
      </c>
      <c r="W322" s="59">
        <v>0</v>
      </c>
      <c r="X322" s="59">
        <v>0</v>
      </c>
      <c r="Y322" s="59">
        <v>0</v>
      </c>
      <c r="Z322" s="59">
        <v>0</v>
      </c>
    </row>
    <row r="323" spans="1:26" ht="70.5" customHeight="1" x14ac:dyDescent="0.2">
      <c r="A323" s="15"/>
      <c r="B323" s="80"/>
      <c r="C323" s="57"/>
      <c r="D323" s="57"/>
      <c r="E323" s="80"/>
      <c r="F323" s="13" t="s">
        <v>18</v>
      </c>
      <c r="G323" s="32">
        <f t="shared" si="227"/>
        <v>41525.699999999997</v>
      </c>
      <c r="H323" s="34">
        <v>0</v>
      </c>
      <c r="I323" s="34">
        <v>41525.699999999997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80"/>
      <c r="Q323" s="57"/>
      <c r="R323" s="55"/>
      <c r="S323" s="60"/>
      <c r="T323" s="60"/>
      <c r="U323" s="60"/>
      <c r="V323" s="60"/>
      <c r="W323" s="60"/>
      <c r="X323" s="60"/>
      <c r="Y323" s="60"/>
      <c r="Z323" s="60"/>
    </row>
    <row r="324" spans="1:26" ht="57" customHeight="1" x14ac:dyDescent="0.2">
      <c r="A324" s="15"/>
      <c r="B324" s="81"/>
      <c r="C324" s="58"/>
      <c r="D324" s="58"/>
      <c r="E324" s="81"/>
      <c r="F324" s="13" t="s">
        <v>19</v>
      </c>
      <c r="G324" s="32">
        <f t="shared" si="227"/>
        <v>47933.62</v>
      </c>
      <c r="H324" s="34">
        <v>0</v>
      </c>
      <c r="I324" s="34">
        <v>47933.62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0</v>
      </c>
      <c r="P324" s="81"/>
      <c r="Q324" s="58"/>
      <c r="R324" s="55"/>
      <c r="S324" s="61"/>
      <c r="T324" s="61"/>
      <c r="U324" s="61"/>
      <c r="V324" s="61"/>
      <c r="W324" s="61"/>
      <c r="X324" s="61"/>
      <c r="Y324" s="61"/>
      <c r="Z324" s="61"/>
    </row>
    <row r="325" spans="1:26" ht="83.25" hidden="1" customHeight="1" x14ac:dyDescent="0.2">
      <c r="A325" s="15"/>
      <c r="B325" s="79" t="s">
        <v>92</v>
      </c>
      <c r="C325" s="56"/>
      <c r="D325" s="56">
        <v>2020</v>
      </c>
      <c r="E325" s="79" t="s">
        <v>66</v>
      </c>
      <c r="F325" s="11" t="s">
        <v>13</v>
      </c>
      <c r="G325" s="32">
        <f t="shared" si="227"/>
        <v>0</v>
      </c>
      <c r="H325" s="34">
        <f>H326+H327</f>
        <v>0</v>
      </c>
      <c r="I325" s="34">
        <f t="shared" ref="I325:M325" si="238">I326+I327</f>
        <v>0</v>
      </c>
      <c r="J325" s="34">
        <f t="shared" si="238"/>
        <v>0</v>
      </c>
      <c r="K325" s="34">
        <f t="shared" si="238"/>
        <v>0</v>
      </c>
      <c r="L325" s="34">
        <f t="shared" si="238"/>
        <v>0</v>
      </c>
      <c r="M325" s="34">
        <f t="shared" si="238"/>
        <v>0</v>
      </c>
      <c r="N325" s="34">
        <f t="shared" ref="N325:O325" si="239">N326+N327</f>
        <v>0</v>
      </c>
      <c r="O325" s="34">
        <f t="shared" si="239"/>
        <v>0</v>
      </c>
      <c r="P325" s="79" t="s">
        <v>101</v>
      </c>
      <c r="Q325" s="56" t="s">
        <v>93</v>
      </c>
      <c r="R325" s="55">
        <v>200</v>
      </c>
      <c r="S325" s="59">
        <v>200</v>
      </c>
      <c r="T325" s="59">
        <v>0</v>
      </c>
      <c r="U325" s="59">
        <v>0</v>
      </c>
      <c r="V325" s="59">
        <v>0</v>
      </c>
      <c r="W325" s="59">
        <v>0</v>
      </c>
      <c r="X325" s="59">
        <v>0</v>
      </c>
      <c r="Y325" s="59">
        <v>0</v>
      </c>
      <c r="Z325" s="59">
        <v>0</v>
      </c>
    </row>
    <row r="326" spans="1:26" ht="83.25" hidden="1" customHeight="1" x14ac:dyDescent="0.2">
      <c r="A326" s="15"/>
      <c r="B326" s="80"/>
      <c r="C326" s="57"/>
      <c r="D326" s="57"/>
      <c r="E326" s="80"/>
      <c r="F326" s="13" t="s">
        <v>18</v>
      </c>
      <c r="G326" s="32">
        <f t="shared" si="227"/>
        <v>0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0</v>
      </c>
      <c r="P326" s="80"/>
      <c r="Q326" s="57"/>
      <c r="R326" s="55"/>
      <c r="S326" s="60"/>
      <c r="T326" s="60"/>
      <c r="U326" s="60"/>
      <c r="V326" s="60"/>
      <c r="W326" s="60"/>
      <c r="X326" s="60"/>
      <c r="Y326" s="60"/>
      <c r="Z326" s="60"/>
    </row>
    <row r="327" spans="1:26" ht="83.25" hidden="1" customHeight="1" x14ac:dyDescent="0.2">
      <c r="A327" s="15"/>
      <c r="B327" s="81"/>
      <c r="C327" s="58"/>
      <c r="D327" s="58"/>
      <c r="E327" s="81"/>
      <c r="F327" s="13" t="s">
        <v>19</v>
      </c>
      <c r="G327" s="32">
        <f t="shared" si="227"/>
        <v>0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  <c r="O327" s="34">
        <v>0</v>
      </c>
      <c r="P327" s="81"/>
      <c r="Q327" s="58"/>
      <c r="R327" s="55"/>
      <c r="S327" s="61"/>
      <c r="T327" s="61"/>
      <c r="U327" s="61"/>
      <c r="V327" s="61"/>
      <c r="W327" s="61"/>
      <c r="X327" s="61"/>
      <c r="Y327" s="61"/>
      <c r="Z327" s="61"/>
    </row>
    <row r="328" spans="1:26" ht="83.25" hidden="1" customHeight="1" x14ac:dyDescent="0.2">
      <c r="A328" s="15"/>
      <c r="B328" s="79" t="s">
        <v>94</v>
      </c>
      <c r="C328" s="56"/>
      <c r="D328" s="56">
        <v>2020</v>
      </c>
      <c r="E328" s="79" t="s">
        <v>66</v>
      </c>
      <c r="F328" s="11" t="s">
        <v>13</v>
      </c>
      <c r="G328" s="32">
        <f t="shared" si="227"/>
        <v>0</v>
      </c>
      <c r="H328" s="34">
        <f>H329+H330</f>
        <v>0</v>
      </c>
      <c r="I328" s="34">
        <f t="shared" ref="I328:M328" si="240">I329+I330</f>
        <v>0</v>
      </c>
      <c r="J328" s="34">
        <f t="shared" si="240"/>
        <v>0</v>
      </c>
      <c r="K328" s="34">
        <f t="shared" si="240"/>
        <v>0</v>
      </c>
      <c r="L328" s="34">
        <f t="shared" si="240"/>
        <v>0</v>
      </c>
      <c r="M328" s="34">
        <f t="shared" si="240"/>
        <v>0</v>
      </c>
      <c r="N328" s="34">
        <f t="shared" ref="N328:O328" si="241">N329+N330</f>
        <v>0</v>
      </c>
      <c r="O328" s="34">
        <f t="shared" si="241"/>
        <v>0</v>
      </c>
      <c r="P328" s="79" t="s">
        <v>101</v>
      </c>
      <c r="Q328" s="56" t="s">
        <v>93</v>
      </c>
      <c r="R328" s="55">
        <v>200</v>
      </c>
      <c r="S328" s="59">
        <v>200</v>
      </c>
      <c r="T328" s="59">
        <v>0</v>
      </c>
      <c r="U328" s="59">
        <v>0</v>
      </c>
      <c r="V328" s="59">
        <v>0</v>
      </c>
      <c r="W328" s="59">
        <v>0</v>
      </c>
      <c r="X328" s="59">
        <v>0</v>
      </c>
      <c r="Y328" s="59">
        <v>0</v>
      </c>
      <c r="Z328" s="59">
        <v>0</v>
      </c>
    </row>
    <row r="329" spans="1:26" ht="83.25" hidden="1" customHeight="1" x14ac:dyDescent="0.2">
      <c r="A329" s="15"/>
      <c r="B329" s="80"/>
      <c r="C329" s="57"/>
      <c r="D329" s="57"/>
      <c r="E329" s="80"/>
      <c r="F329" s="13" t="s">
        <v>18</v>
      </c>
      <c r="G329" s="32">
        <f t="shared" si="227"/>
        <v>0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80"/>
      <c r="Q329" s="57"/>
      <c r="R329" s="55"/>
      <c r="S329" s="60"/>
      <c r="T329" s="60"/>
      <c r="U329" s="60"/>
      <c r="V329" s="60"/>
      <c r="W329" s="60"/>
      <c r="X329" s="60"/>
      <c r="Y329" s="60"/>
      <c r="Z329" s="60"/>
    </row>
    <row r="330" spans="1:26" ht="83.25" hidden="1" customHeight="1" x14ac:dyDescent="0.2">
      <c r="A330" s="15"/>
      <c r="B330" s="81"/>
      <c r="C330" s="58"/>
      <c r="D330" s="58"/>
      <c r="E330" s="81"/>
      <c r="F330" s="13" t="s">
        <v>19</v>
      </c>
      <c r="G330" s="32">
        <f t="shared" si="227"/>
        <v>0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v>0</v>
      </c>
      <c r="P330" s="81"/>
      <c r="Q330" s="58"/>
      <c r="R330" s="55"/>
      <c r="S330" s="61"/>
      <c r="T330" s="61"/>
      <c r="U330" s="61"/>
      <c r="V330" s="61"/>
      <c r="W330" s="61"/>
      <c r="X330" s="61"/>
      <c r="Y330" s="61"/>
      <c r="Z330" s="61"/>
    </row>
    <row r="331" spans="1:26" ht="83.25" hidden="1" customHeight="1" x14ac:dyDescent="0.2">
      <c r="A331" s="15"/>
      <c r="B331" s="79" t="s">
        <v>95</v>
      </c>
      <c r="C331" s="56"/>
      <c r="D331" s="56">
        <v>2020</v>
      </c>
      <c r="E331" s="79" t="s">
        <v>66</v>
      </c>
      <c r="F331" s="11" t="s">
        <v>13</v>
      </c>
      <c r="G331" s="32">
        <f t="shared" si="227"/>
        <v>0</v>
      </c>
      <c r="H331" s="34">
        <f>H332+H333</f>
        <v>0</v>
      </c>
      <c r="I331" s="34">
        <f t="shared" ref="I331:M331" si="242">I332+I333</f>
        <v>0</v>
      </c>
      <c r="J331" s="34">
        <f t="shared" si="242"/>
        <v>0</v>
      </c>
      <c r="K331" s="34">
        <f t="shared" si="242"/>
        <v>0</v>
      </c>
      <c r="L331" s="34">
        <f t="shared" si="242"/>
        <v>0</v>
      </c>
      <c r="M331" s="34">
        <f t="shared" si="242"/>
        <v>0</v>
      </c>
      <c r="N331" s="34">
        <f t="shared" ref="N331:O331" si="243">N332+N333</f>
        <v>0</v>
      </c>
      <c r="O331" s="34">
        <f t="shared" si="243"/>
        <v>0</v>
      </c>
      <c r="P331" s="79" t="s">
        <v>101</v>
      </c>
      <c r="Q331" s="56" t="s">
        <v>93</v>
      </c>
      <c r="R331" s="55">
        <v>100</v>
      </c>
      <c r="S331" s="59">
        <v>100</v>
      </c>
      <c r="T331" s="59">
        <v>0</v>
      </c>
      <c r="U331" s="59">
        <v>0</v>
      </c>
      <c r="V331" s="59">
        <v>0</v>
      </c>
      <c r="W331" s="59">
        <v>0</v>
      </c>
      <c r="X331" s="59">
        <v>0</v>
      </c>
      <c r="Y331" s="59">
        <v>0</v>
      </c>
      <c r="Z331" s="59">
        <v>0</v>
      </c>
    </row>
    <row r="332" spans="1:26" ht="83.25" hidden="1" customHeight="1" x14ac:dyDescent="0.2">
      <c r="A332" s="15"/>
      <c r="B332" s="80"/>
      <c r="C332" s="57"/>
      <c r="D332" s="57"/>
      <c r="E332" s="80"/>
      <c r="F332" s="13" t="s">
        <v>18</v>
      </c>
      <c r="G332" s="32">
        <f t="shared" si="227"/>
        <v>0</v>
      </c>
      <c r="H332" s="34">
        <v>0</v>
      </c>
      <c r="I332" s="34">
        <v>0</v>
      </c>
      <c r="J332" s="34">
        <v>0</v>
      </c>
      <c r="K332" s="34">
        <v>0</v>
      </c>
      <c r="L332" s="34">
        <v>0</v>
      </c>
      <c r="M332" s="34">
        <v>0</v>
      </c>
      <c r="N332" s="34">
        <v>0</v>
      </c>
      <c r="O332" s="34">
        <v>0</v>
      </c>
      <c r="P332" s="80"/>
      <c r="Q332" s="57"/>
      <c r="R332" s="55"/>
      <c r="S332" s="60"/>
      <c r="T332" s="60"/>
      <c r="U332" s="60"/>
      <c r="V332" s="60"/>
      <c r="W332" s="60"/>
      <c r="X332" s="60"/>
      <c r="Y332" s="60"/>
      <c r="Z332" s="60"/>
    </row>
    <row r="333" spans="1:26" ht="83.25" hidden="1" customHeight="1" x14ac:dyDescent="0.2">
      <c r="A333" s="15"/>
      <c r="B333" s="81"/>
      <c r="C333" s="58"/>
      <c r="D333" s="58"/>
      <c r="E333" s="81"/>
      <c r="F333" s="13" t="s">
        <v>19</v>
      </c>
      <c r="G333" s="32">
        <f t="shared" si="227"/>
        <v>0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81"/>
      <c r="Q333" s="58"/>
      <c r="R333" s="55"/>
      <c r="S333" s="61"/>
      <c r="T333" s="61"/>
      <c r="U333" s="61"/>
      <c r="V333" s="61"/>
      <c r="W333" s="61"/>
      <c r="X333" s="61"/>
      <c r="Y333" s="61"/>
      <c r="Z333" s="61"/>
    </row>
    <row r="334" spans="1:26" ht="83.25" hidden="1" customHeight="1" x14ac:dyDescent="0.2">
      <c r="A334" s="15"/>
      <c r="B334" s="79" t="s">
        <v>96</v>
      </c>
      <c r="C334" s="56"/>
      <c r="D334" s="56">
        <v>2020</v>
      </c>
      <c r="E334" s="79" t="s">
        <v>66</v>
      </c>
      <c r="F334" s="11" t="s">
        <v>13</v>
      </c>
      <c r="G334" s="32">
        <f t="shared" si="227"/>
        <v>0</v>
      </c>
      <c r="H334" s="34">
        <f>H335+H336</f>
        <v>0</v>
      </c>
      <c r="I334" s="34">
        <f t="shared" ref="I334:M334" si="244">I335+I336</f>
        <v>0</v>
      </c>
      <c r="J334" s="34">
        <f t="shared" si="244"/>
        <v>0</v>
      </c>
      <c r="K334" s="34">
        <f t="shared" si="244"/>
        <v>0</v>
      </c>
      <c r="L334" s="34">
        <f t="shared" si="244"/>
        <v>0</v>
      </c>
      <c r="M334" s="34">
        <f t="shared" si="244"/>
        <v>0</v>
      </c>
      <c r="N334" s="34">
        <f t="shared" ref="N334:O334" si="245">N335+N336</f>
        <v>0</v>
      </c>
      <c r="O334" s="34">
        <f t="shared" si="245"/>
        <v>0</v>
      </c>
      <c r="P334" s="79" t="s">
        <v>101</v>
      </c>
      <c r="Q334" s="56" t="s">
        <v>21</v>
      </c>
      <c r="R334" s="55">
        <v>500</v>
      </c>
      <c r="S334" s="59">
        <v>500</v>
      </c>
      <c r="T334" s="59">
        <v>0</v>
      </c>
      <c r="U334" s="59">
        <v>0</v>
      </c>
      <c r="V334" s="59">
        <v>0</v>
      </c>
      <c r="W334" s="59">
        <v>0</v>
      </c>
      <c r="X334" s="59">
        <v>0</v>
      </c>
      <c r="Y334" s="59">
        <v>0</v>
      </c>
      <c r="Z334" s="59">
        <v>0</v>
      </c>
    </row>
    <row r="335" spans="1:26" ht="83.25" hidden="1" customHeight="1" x14ac:dyDescent="0.2">
      <c r="A335" s="15"/>
      <c r="B335" s="80"/>
      <c r="C335" s="57"/>
      <c r="D335" s="57"/>
      <c r="E335" s="80"/>
      <c r="F335" s="13" t="s">
        <v>18</v>
      </c>
      <c r="G335" s="32">
        <f t="shared" si="227"/>
        <v>0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80"/>
      <c r="Q335" s="57"/>
      <c r="R335" s="55"/>
      <c r="S335" s="60"/>
      <c r="T335" s="60"/>
      <c r="U335" s="60"/>
      <c r="V335" s="60"/>
      <c r="W335" s="60"/>
      <c r="X335" s="60"/>
      <c r="Y335" s="60"/>
      <c r="Z335" s="60"/>
    </row>
    <row r="336" spans="1:26" ht="83.25" hidden="1" customHeight="1" x14ac:dyDescent="0.2">
      <c r="A336" s="15"/>
      <c r="B336" s="81"/>
      <c r="C336" s="58"/>
      <c r="D336" s="58"/>
      <c r="E336" s="81"/>
      <c r="F336" s="13" t="s">
        <v>19</v>
      </c>
      <c r="G336" s="32">
        <f t="shared" si="227"/>
        <v>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0</v>
      </c>
      <c r="P336" s="81"/>
      <c r="Q336" s="58"/>
      <c r="R336" s="55"/>
      <c r="S336" s="61"/>
      <c r="T336" s="61"/>
      <c r="U336" s="61"/>
      <c r="V336" s="61"/>
      <c r="W336" s="61"/>
      <c r="X336" s="61"/>
      <c r="Y336" s="61"/>
      <c r="Z336" s="61"/>
    </row>
    <row r="337" spans="1:26" ht="83.25" hidden="1" customHeight="1" x14ac:dyDescent="0.2">
      <c r="A337" s="15"/>
      <c r="B337" s="79" t="s">
        <v>97</v>
      </c>
      <c r="C337" s="56"/>
      <c r="D337" s="56">
        <v>2020</v>
      </c>
      <c r="E337" s="79" t="s">
        <v>66</v>
      </c>
      <c r="F337" s="11" t="s">
        <v>13</v>
      </c>
      <c r="G337" s="32">
        <f t="shared" si="227"/>
        <v>0</v>
      </c>
      <c r="H337" s="34">
        <f>H338+H339</f>
        <v>0</v>
      </c>
      <c r="I337" s="34">
        <f t="shared" ref="I337:M337" si="246">I338+I339</f>
        <v>0</v>
      </c>
      <c r="J337" s="34">
        <f t="shared" si="246"/>
        <v>0</v>
      </c>
      <c r="K337" s="34">
        <f t="shared" si="246"/>
        <v>0</v>
      </c>
      <c r="L337" s="34">
        <f t="shared" si="246"/>
        <v>0</v>
      </c>
      <c r="M337" s="34">
        <f t="shared" si="246"/>
        <v>0</v>
      </c>
      <c r="N337" s="34">
        <f t="shared" ref="N337:O337" si="247">N338+N339</f>
        <v>0</v>
      </c>
      <c r="O337" s="34">
        <f t="shared" si="247"/>
        <v>0</v>
      </c>
      <c r="P337" s="79" t="s">
        <v>101</v>
      </c>
      <c r="Q337" s="56" t="s">
        <v>93</v>
      </c>
      <c r="R337" s="55">
        <v>500</v>
      </c>
      <c r="S337" s="59">
        <v>500</v>
      </c>
      <c r="T337" s="59">
        <v>0</v>
      </c>
      <c r="U337" s="59">
        <v>0</v>
      </c>
      <c r="V337" s="59">
        <v>0</v>
      </c>
      <c r="W337" s="59">
        <v>0</v>
      </c>
      <c r="X337" s="59">
        <v>0</v>
      </c>
      <c r="Y337" s="59">
        <v>0</v>
      </c>
      <c r="Z337" s="59">
        <v>0</v>
      </c>
    </row>
    <row r="338" spans="1:26" ht="83.25" hidden="1" customHeight="1" x14ac:dyDescent="0.2">
      <c r="A338" s="15"/>
      <c r="B338" s="80"/>
      <c r="C338" s="57"/>
      <c r="D338" s="57"/>
      <c r="E338" s="80"/>
      <c r="F338" s="13" t="s">
        <v>18</v>
      </c>
      <c r="G338" s="32">
        <f t="shared" si="227"/>
        <v>0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80"/>
      <c r="Q338" s="57"/>
      <c r="R338" s="55"/>
      <c r="S338" s="60"/>
      <c r="T338" s="60"/>
      <c r="U338" s="60"/>
      <c r="V338" s="60"/>
      <c r="W338" s="60"/>
      <c r="X338" s="60"/>
      <c r="Y338" s="60"/>
      <c r="Z338" s="60"/>
    </row>
    <row r="339" spans="1:26" ht="83.25" hidden="1" customHeight="1" x14ac:dyDescent="0.2">
      <c r="A339" s="15"/>
      <c r="B339" s="81"/>
      <c r="C339" s="58"/>
      <c r="D339" s="58"/>
      <c r="E339" s="81"/>
      <c r="F339" s="13" t="s">
        <v>19</v>
      </c>
      <c r="G339" s="32">
        <f t="shared" si="227"/>
        <v>0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  <c r="O339" s="34">
        <v>0</v>
      </c>
      <c r="P339" s="81"/>
      <c r="Q339" s="58"/>
      <c r="R339" s="55"/>
      <c r="S339" s="61"/>
      <c r="T339" s="61"/>
      <c r="U339" s="61"/>
      <c r="V339" s="61"/>
      <c r="W339" s="61"/>
      <c r="X339" s="61"/>
      <c r="Y339" s="61"/>
      <c r="Z339" s="61"/>
    </row>
    <row r="340" spans="1:26" ht="83.25" hidden="1" customHeight="1" x14ac:dyDescent="0.2">
      <c r="A340" s="15"/>
      <c r="B340" s="79" t="s">
        <v>98</v>
      </c>
      <c r="C340" s="56"/>
      <c r="D340" s="56">
        <v>2020</v>
      </c>
      <c r="E340" s="79" t="s">
        <v>66</v>
      </c>
      <c r="F340" s="11" t="s">
        <v>13</v>
      </c>
      <c r="G340" s="32">
        <f t="shared" si="227"/>
        <v>0</v>
      </c>
      <c r="H340" s="34">
        <f>H341+H342</f>
        <v>0</v>
      </c>
      <c r="I340" s="34">
        <f t="shared" ref="I340:M340" si="248">I341+I342</f>
        <v>0</v>
      </c>
      <c r="J340" s="34">
        <f t="shared" si="248"/>
        <v>0</v>
      </c>
      <c r="K340" s="34">
        <f t="shared" si="248"/>
        <v>0</v>
      </c>
      <c r="L340" s="34">
        <f t="shared" si="248"/>
        <v>0</v>
      </c>
      <c r="M340" s="34">
        <f t="shared" si="248"/>
        <v>0</v>
      </c>
      <c r="N340" s="34">
        <f t="shared" ref="N340:O340" si="249">N341+N342</f>
        <v>0</v>
      </c>
      <c r="O340" s="34">
        <f t="shared" si="249"/>
        <v>0</v>
      </c>
      <c r="P340" s="79" t="s">
        <v>102</v>
      </c>
      <c r="Q340" s="56" t="s">
        <v>93</v>
      </c>
      <c r="R340" s="55">
        <v>400</v>
      </c>
      <c r="S340" s="59">
        <v>400</v>
      </c>
      <c r="T340" s="59">
        <v>0</v>
      </c>
      <c r="U340" s="59">
        <v>0</v>
      </c>
      <c r="V340" s="59">
        <v>0</v>
      </c>
      <c r="W340" s="59">
        <v>0</v>
      </c>
      <c r="X340" s="59">
        <v>0</v>
      </c>
      <c r="Y340" s="59">
        <v>0</v>
      </c>
      <c r="Z340" s="59">
        <v>0</v>
      </c>
    </row>
    <row r="341" spans="1:26" ht="83.25" hidden="1" customHeight="1" x14ac:dyDescent="0.2">
      <c r="A341" s="15"/>
      <c r="B341" s="80"/>
      <c r="C341" s="57"/>
      <c r="D341" s="57"/>
      <c r="E341" s="80"/>
      <c r="F341" s="13" t="s">
        <v>18</v>
      </c>
      <c r="G341" s="32">
        <f t="shared" si="227"/>
        <v>0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80"/>
      <c r="Q341" s="57"/>
      <c r="R341" s="55"/>
      <c r="S341" s="60"/>
      <c r="T341" s="60"/>
      <c r="U341" s="60"/>
      <c r="V341" s="60"/>
      <c r="W341" s="60"/>
      <c r="X341" s="60"/>
      <c r="Y341" s="60"/>
      <c r="Z341" s="60"/>
    </row>
    <row r="342" spans="1:26" ht="83.25" hidden="1" customHeight="1" x14ac:dyDescent="0.2">
      <c r="A342" s="15"/>
      <c r="B342" s="81"/>
      <c r="C342" s="58"/>
      <c r="D342" s="58"/>
      <c r="E342" s="81"/>
      <c r="F342" s="13" t="s">
        <v>19</v>
      </c>
      <c r="G342" s="32">
        <f t="shared" si="227"/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v>0</v>
      </c>
      <c r="P342" s="81"/>
      <c r="Q342" s="58"/>
      <c r="R342" s="55"/>
      <c r="S342" s="61"/>
      <c r="T342" s="61"/>
      <c r="U342" s="61"/>
      <c r="V342" s="61"/>
      <c r="W342" s="61"/>
      <c r="X342" s="61"/>
      <c r="Y342" s="61"/>
      <c r="Z342" s="61"/>
    </row>
    <row r="343" spans="1:26" ht="83.25" hidden="1" customHeight="1" x14ac:dyDescent="0.2">
      <c r="A343" s="15"/>
      <c r="B343" s="79" t="s">
        <v>99</v>
      </c>
      <c r="C343" s="56"/>
      <c r="D343" s="56">
        <v>2020</v>
      </c>
      <c r="E343" s="79" t="s">
        <v>66</v>
      </c>
      <c r="F343" s="11" t="s">
        <v>13</v>
      </c>
      <c r="G343" s="32">
        <f t="shared" si="227"/>
        <v>0</v>
      </c>
      <c r="H343" s="34">
        <f>H344+H345</f>
        <v>0</v>
      </c>
      <c r="I343" s="34">
        <f t="shared" ref="I343:M343" si="250">I344+I345</f>
        <v>0</v>
      </c>
      <c r="J343" s="34">
        <f t="shared" si="250"/>
        <v>0</v>
      </c>
      <c r="K343" s="34">
        <f t="shared" si="250"/>
        <v>0</v>
      </c>
      <c r="L343" s="34">
        <f t="shared" si="250"/>
        <v>0</v>
      </c>
      <c r="M343" s="34">
        <f t="shared" si="250"/>
        <v>0</v>
      </c>
      <c r="N343" s="34">
        <f t="shared" ref="N343:O343" si="251">N344+N345</f>
        <v>0</v>
      </c>
      <c r="O343" s="34">
        <f t="shared" si="251"/>
        <v>0</v>
      </c>
      <c r="P343" s="79" t="s">
        <v>102</v>
      </c>
      <c r="Q343" s="56" t="s">
        <v>93</v>
      </c>
      <c r="R343" s="55">
        <v>400</v>
      </c>
      <c r="S343" s="59">
        <v>400</v>
      </c>
      <c r="T343" s="59">
        <v>0</v>
      </c>
      <c r="U343" s="59">
        <v>0</v>
      </c>
      <c r="V343" s="59">
        <v>0</v>
      </c>
      <c r="W343" s="59">
        <v>0</v>
      </c>
      <c r="X343" s="59">
        <v>0</v>
      </c>
      <c r="Y343" s="59">
        <v>0</v>
      </c>
      <c r="Z343" s="59">
        <v>0</v>
      </c>
    </row>
    <row r="344" spans="1:26" ht="83.25" hidden="1" customHeight="1" x14ac:dyDescent="0.2">
      <c r="A344" s="15"/>
      <c r="B344" s="80"/>
      <c r="C344" s="57"/>
      <c r="D344" s="57"/>
      <c r="E344" s="80"/>
      <c r="F344" s="13" t="s">
        <v>18</v>
      </c>
      <c r="G344" s="32">
        <f t="shared" si="227"/>
        <v>0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  <c r="O344" s="34">
        <v>0</v>
      </c>
      <c r="P344" s="80"/>
      <c r="Q344" s="57"/>
      <c r="R344" s="55"/>
      <c r="S344" s="60"/>
      <c r="T344" s="60"/>
      <c r="U344" s="60"/>
      <c r="V344" s="60"/>
      <c r="W344" s="60"/>
      <c r="X344" s="60"/>
      <c r="Y344" s="60"/>
      <c r="Z344" s="60"/>
    </row>
    <row r="345" spans="1:26" ht="83.25" hidden="1" customHeight="1" x14ac:dyDescent="0.2">
      <c r="A345" s="15"/>
      <c r="B345" s="81"/>
      <c r="C345" s="58"/>
      <c r="D345" s="58"/>
      <c r="E345" s="81"/>
      <c r="F345" s="13" t="s">
        <v>19</v>
      </c>
      <c r="G345" s="32">
        <f t="shared" si="227"/>
        <v>0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  <c r="O345" s="34">
        <v>0</v>
      </c>
      <c r="P345" s="81"/>
      <c r="Q345" s="58"/>
      <c r="R345" s="55"/>
      <c r="S345" s="61"/>
      <c r="T345" s="61"/>
      <c r="U345" s="61"/>
      <c r="V345" s="61"/>
      <c r="W345" s="61"/>
      <c r="X345" s="61"/>
      <c r="Y345" s="61"/>
      <c r="Z345" s="61"/>
    </row>
    <row r="346" spans="1:26" ht="83.25" hidden="1" customHeight="1" x14ac:dyDescent="0.2">
      <c r="A346" s="15"/>
      <c r="B346" s="79" t="s">
        <v>100</v>
      </c>
      <c r="C346" s="56"/>
      <c r="D346" s="56">
        <v>2020</v>
      </c>
      <c r="E346" s="79" t="s">
        <v>66</v>
      </c>
      <c r="F346" s="11" t="s">
        <v>13</v>
      </c>
      <c r="G346" s="32">
        <f t="shared" si="227"/>
        <v>0</v>
      </c>
      <c r="H346" s="34">
        <f>H347+H348</f>
        <v>0</v>
      </c>
      <c r="I346" s="34">
        <f t="shared" ref="I346:M346" si="252">I347+I348</f>
        <v>0</v>
      </c>
      <c r="J346" s="34">
        <f t="shared" si="252"/>
        <v>0</v>
      </c>
      <c r="K346" s="34">
        <f t="shared" si="252"/>
        <v>0</v>
      </c>
      <c r="L346" s="34">
        <f t="shared" si="252"/>
        <v>0</v>
      </c>
      <c r="M346" s="34">
        <f t="shared" si="252"/>
        <v>0</v>
      </c>
      <c r="N346" s="34">
        <f t="shared" ref="N346:O346" si="253">N347+N348</f>
        <v>0</v>
      </c>
      <c r="O346" s="34">
        <f t="shared" si="253"/>
        <v>0</v>
      </c>
      <c r="P346" s="79" t="s">
        <v>102</v>
      </c>
      <c r="Q346" s="56" t="s">
        <v>93</v>
      </c>
      <c r="R346" s="55">
        <v>800</v>
      </c>
      <c r="S346" s="59">
        <v>800</v>
      </c>
      <c r="T346" s="59">
        <v>0</v>
      </c>
      <c r="U346" s="59">
        <v>0</v>
      </c>
      <c r="V346" s="59">
        <v>0</v>
      </c>
      <c r="W346" s="59">
        <v>0</v>
      </c>
      <c r="X346" s="59">
        <v>0</v>
      </c>
      <c r="Y346" s="59">
        <v>0</v>
      </c>
      <c r="Z346" s="59">
        <v>0</v>
      </c>
    </row>
    <row r="347" spans="1:26" ht="83.25" hidden="1" customHeight="1" x14ac:dyDescent="0.2">
      <c r="A347" s="15"/>
      <c r="B347" s="80"/>
      <c r="C347" s="57"/>
      <c r="D347" s="57"/>
      <c r="E347" s="80"/>
      <c r="F347" s="13" t="s">
        <v>18</v>
      </c>
      <c r="G347" s="32">
        <f t="shared" si="227"/>
        <v>0</v>
      </c>
      <c r="H347" s="34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  <c r="O347" s="34">
        <v>0</v>
      </c>
      <c r="P347" s="80"/>
      <c r="Q347" s="57"/>
      <c r="R347" s="55"/>
      <c r="S347" s="60"/>
      <c r="T347" s="60"/>
      <c r="U347" s="60"/>
      <c r="V347" s="60"/>
      <c r="W347" s="60"/>
      <c r="X347" s="60"/>
      <c r="Y347" s="60"/>
      <c r="Z347" s="60"/>
    </row>
    <row r="348" spans="1:26" ht="83.25" hidden="1" customHeight="1" x14ac:dyDescent="0.2">
      <c r="A348" s="15"/>
      <c r="B348" s="81"/>
      <c r="C348" s="58"/>
      <c r="D348" s="58"/>
      <c r="E348" s="81"/>
      <c r="F348" s="13" t="s">
        <v>19</v>
      </c>
      <c r="G348" s="32">
        <f t="shared" si="227"/>
        <v>0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0</v>
      </c>
      <c r="O348" s="34">
        <v>0</v>
      </c>
      <c r="P348" s="81"/>
      <c r="Q348" s="58"/>
      <c r="R348" s="55"/>
      <c r="S348" s="61"/>
      <c r="T348" s="61"/>
      <c r="U348" s="61"/>
      <c r="V348" s="61"/>
      <c r="W348" s="61"/>
      <c r="X348" s="61"/>
      <c r="Y348" s="61"/>
      <c r="Z348" s="61"/>
    </row>
    <row r="349" spans="1:26" ht="68.25" customHeight="1" x14ac:dyDescent="0.2">
      <c r="A349" s="15"/>
      <c r="B349" s="79" t="s">
        <v>149</v>
      </c>
      <c r="C349" s="56">
        <v>2021</v>
      </c>
      <c r="D349" s="56">
        <v>2021</v>
      </c>
      <c r="E349" s="79" t="s">
        <v>55</v>
      </c>
      <c r="F349" s="11" t="s">
        <v>13</v>
      </c>
      <c r="G349" s="32">
        <f t="shared" si="227"/>
        <v>1042000</v>
      </c>
      <c r="H349" s="34">
        <f>H350+H351</f>
        <v>0</v>
      </c>
      <c r="I349" s="34">
        <f t="shared" ref="I349:M349" si="254">I350+I351</f>
        <v>1042000</v>
      </c>
      <c r="J349" s="34">
        <f t="shared" si="254"/>
        <v>0</v>
      </c>
      <c r="K349" s="34">
        <f t="shared" si="254"/>
        <v>0</v>
      </c>
      <c r="L349" s="34">
        <f t="shared" si="254"/>
        <v>0</v>
      </c>
      <c r="M349" s="34">
        <f t="shared" si="254"/>
        <v>0</v>
      </c>
      <c r="N349" s="34">
        <f t="shared" ref="N349:O349" si="255">N350+N351</f>
        <v>0</v>
      </c>
      <c r="O349" s="34">
        <f t="shared" si="255"/>
        <v>0</v>
      </c>
      <c r="P349" s="79" t="s">
        <v>150</v>
      </c>
      <c r="Q349" s="56" t="s">
        <v>93</v>
      </c>
      <c r="R349" s="55">
        <v>900</v>
      </c>
      <c r="S349" s="59">
        <v>0</v>
      </c>
      <c r="T349" s="59">
        <v>900</v>
      </c>
      <c r="U349" s="59">
        <v>0</v>
      </c>
      <c r="V349" s="59">
        <v>0</v>
      </c>
      <c r="W349" s="59">
        <v>0</v>
      </c>
      <c r="X349" s="59">
        <v>0</v>
      </c>
      <c r="Y349" s="59">
        <v>0</v>
      </c>
      <c r="Z349" s="59">
        <v>0</v>
      </c>
    </row>
    <row r="350" spans="1:26" ht="73.5" customHeight="1" x14ac:dyDescent="0.2">
      <c r="A350" s="15"/>
      <c r="B350" s="80"/>
      <c r="C350" s="57"/>
      <c r="D350" s="57"/>
      <c r="E350" s="80"/>
      <c r="F350" s="13" t="s">
        <v>18</v>
      </c>
      <c r="G350" s="32">
        <f t="shared" si="227"/>
        <v>42000</v>
      </c>
      <c r="H350" s="34">
        <v>0</v>
      </c>
      <c r="I350" s="34">
        <v>42000</v>
      </c>
      <c r="J350" s="34">
        <v>0</v>
      </c>
      <c r="K350" s="34">
        <v>0</v>
      </c>
      <c r="L350" s="34">
        <v>0</v>
      </c>
      <c r="M350" s="34">
        <v>0</v>
      </c>
      <c r="N350" s="34">
        <v>0</v>
      </c>
      <c r="O350" s="34">
        <v>0</v>
      </c>
      <c r="P350" s="80"/>
      <c r="Q350" s="57"/>
      <c r="R350" s="55"/>
      <c r="S350" s="60"/>
      <c r="T350" s="60"/>
      <c r="U350" s="60"/>
      <c r="V350" s="60"/>
      <c r="W350" s="60"/>
      <c r="X350" s="60"/>
      <c r="Y350" s="60"/>
      <c r="Z350" s="60"/>
    </row>
    <row r="351" spans="1:26" ht="67.5" customHeight="1" x14ac:dyDescent="0.2">
      <c r="A351" s="16"/>
      <c r="B351" s="81"/>
      <c r="C351" s="58"/>
      <c r="D351" s="58"/>
      <c r="E351" s="81"/>
      <c r="F351" s="13" t="s">
        <v>19</v>
      </c>
      <c r="G351" s="32">
        <f t="shared" si="227"/>
        <v>1000000</v>
      </c>
      <c r="H351" s="34">
        <v>0</v>
      </c>
      <c r="I351" s="34">
        <v>1000000</v>
      </c>
      <c r="J351" s="34">
        <v>0</v>
      </c>
      <c r="K351" s="34">
        <v>0</v>
      </c>
      <c r="L351" s="34">
        <v>0</v>
      </c>
      <c r="M351" s="34">
        <v>0</v>
      </c>
      <c r="N351" s="34">
        <v>0</v>
      </c>
      <c r="O351" s="34">
        <v>0</v>
      </c>
      <c r="P351" s="81"/>
      <c r="Q351" s="58"/>
      <c r="R351" s="55"/>
      <c r="S351" s="61"/>
      <c r="T351" s="61"/>
      <c r="U351" s="61"/>
      <c r="V351" s="61"/>
      <c r="W351" s="61"/>
      <c r="X351" s="61"/>
      <c r="Y351" s="61"/>
      <c r="Z351" s="61"/>
    </row>
    <row r="352" spans="1:26" ht="68.25" customHeight="1" x14ac:dyDescent="0.2">
      <c r="A352" s="26"/>
      <c r="B352" s="79" t="s">
        <v>166</v>
      </c>
      <c r="C352" s="56">
        <v>2022</v>
      </c>
      <c r="D352" s="56">
        <v>2022</v>
      </c>
      <c r="E352" s="79" t="s">
        <v>55</v>
      </c>
      <c r="F352" s="11" t="s">
        <v>13</v>
      </c>
      <c r="G352" s="32">
        <f t="shared" si="227"/>
        <v>351753.76</v>
      </c>
      <c r="H352" s="34">
        <f>H353+H354</f>
        <v>0</v>
      </c>
      <c r="I352" s="34">
        <f t="shared" ref="I352:M352" si="256">I353+I354</f>
        <v>0</v>
      </c>
      <c r="J352" s="34">
        <f t="shared" si="256"/>
        <v>351753.76</v>
      </c>
      <c r="K352" s="34">
        <f t="shared" si="256"/>
        <v>0</v>
      </c>
      <c r="L352" s="34">
        <f t="shared" si="256"/>
        <v>0</v>
      </c>
      <c r="M352" s="34">
        <f t="shared" si="256"/>
        <v>0</v>
      </c>
      <c r="N352" s="34">
        <f t="shared" ref="N352:O352" si="257">N353+N354</f>
        <v>0</v>
      </c>
      <c r="O352" s="34">
        <f t="shared" si="257"/>
        <v>0</v>
      </c>
      <c r="P352" s="79" t="s">
        <v>167</v>
      </c>
      <c r="Q352" s="56" t="s">
        <v>93</v>
      </c>
      <c r="R352" s="55">
        <v>2350</v>
      </c>
      <c r="S352" s="59">
        <v>0</v>
      </c>
      <c r="T352" s="59">
        <v>0</v>
      </c>
      <c r="U352" s="59">
        <v>2350</v>
      </c>
      <c r="V352" s="59">
        <v>0</v>
      </c>
      <c r="W352" s="59">
        <v>0</v>
      </c>
      <c r="X352" s="59">
        <v>0</v>
      </c>
      <c r="Y352" s="59">
        <v>0</v>
      </c>
      <c r="Z352" s="59">
        <v>0</v>
      </c>
    </row>
    <row r="353" spans="1:26" ht="73.5" customHeight="1" x14ac:dyDescent="0.2">
      <c r="A353" s="26"/>
      <c r="B353" s="80"/>
      <c r="C353" s="57"/>
      <c r="D353" s="57"/>
      <c r="E353" s="80"/>
      <c r="F353" s="13" t="s">
        <v>18</v>
      </c>
      <c r="G353" s="32">
        <f t="shared" si="227"/>
        <v>128981.9</v>
      </c>
      <c r="H353" s="34">
        <v>0</v>
      </c>
      <c r="I353" s="34">
        <v>0</v>
      </c>
      <c r="J353" s="34">
        <v>128981.9</v>
      </c>
      <c r="K353" s="34">
        <v>0</v>
      </c>
      <c r="L353" s="34">
        <v>0</v>
      </c>
      <c r="M353" s="34">
        <v>0</v>
      </c>
      <c r="N353" s="34">
        <v>0</v>
      </c>
      <c r="O353" s="34">
        <v>0</v>
      </c>
      <c r="P353" s="80"/>
      <c r="Q353" s="57"/>
      <c r="R353" s="55"/>
      <c r="S353" s="60"/>
      <c r="T353" s="60"/>
      <c r="U353" s="60"/>
      <c r="V353" s="60"/>
      <c r="W353" s="60"/>
      <c r="X353" s="60"/>
      <c r="Y353" s="60"/>
      <c r="Z353" s="60"/>
    </row>
    <row r="354" spans="1:26" ht="67.5" customHeight="1" x14ac:dyDescent="0.2">
      <c r="A354" s="26"/>
      <c r="B354" s="81"/>
      <c r="C354" s="58"/>
      <c r="D354" s="58"/>
      <c r="E354" s="81"/>
      <c r="F354" s="13" t="s">
        <v>19</v>
      </c>
      <c r="G354" s="32">
        <f t="shared" si="227"/>
        <v>222771.86</v>
      </c>
      <c r="H354" s="34">
        <v>0</v>
      </c>
      <c r="I354" s="34">
        <v>0</v>
      </c>
      <c r="J354" s="34">
        <v>222771.86</v>
      </c>
      <c r="K354" s="34">
        <v>0</v>
      </c>
      <c r="L354" s="34">
        <v>0</v>
      </c>
      <c r="M354" s="34">
        <v>0</v>
      </c>
      <c r="N354" s="34">
        <v>0</v>
      </c>
      <c r="O354" s="34">
        <v>0</v>
      </c>
      <c r="P354" s="81"/>
      <c r="Q354" s="58"/>
      <c r="R354" s="55"/>
      <c r="S354" s="61"/>
      <c r="T354" s="61"/>
      <c r="U354" s="61"/>
      <c r="V354" s="61"/>
      <c r="W354" s="61"/>
      <c r="X354" s="61"/>
      <c r="Y354" s="61"/>
      <c r="Z354" s="61"/>
    </row>
    <row r="355" spans="1:26" ht="54.75" customHeight="1" x14ac:dyDescent="0.2">
      <c r="A355" s="25"/>
      <c r="B355" s="79" t="s">
        <v>130</v>
      </c>
      <c r="C355" s="56">
        <v>2022</v>
      </c>
      <c r="D355" s="56">
        <v>2022</v>
      </c>
      <c r="E355" s="79" t="s">
        <v>55</v>
      </c>
      <c r="F355" s="11" t="s">
        <v>13</v>
      </c>
      <c r="G355" s="32">
        <f t="shared" si="227"/>
        <v>98150</v>
      </c>
      <c r="H355" s="34">
        <f>H356+H357</f>
        <v>0</v>
      </c>
      <c r="I355" s="34">
        <f t="shared" ref="I355:M355" si="258">I356+I357</f>
        <v>0</v>
      </c>
      <c r="J355" s="34">
        <f t="shared" si="258"/>
        <v>98150</v>
      </c>
      <c r="K355" s="34">
        <f t="shared" si="258"/>
        <v>0</v>
      </c>
      <c r="L355" s="34">
        <f t="shared" si="258"/>
        <v>0</v>
      </c>
      <c r="M355" s="34">
        <f t="shared" si="258"/>
        <v>0</v>
      </c>
      <c r="N355" s="34">
        <f t="shared" ref="N355:O355" si="259">N356+N357</f>
        <v>0</v>
      </c>
      <c r="O355" s="34">
        <f t="shared" si="259"/>
        <v>0</v>
      </c>
      <c r="P355" s="79" t="s">
        <v>167</v>
      </c>
      <c r="Q355" s="56" t="s">
        <v>93</v>
      </c>
      <c r="R355" s="55">
        <v>650</v>
      </c>
      <c r="S355" s="59">
        <v>0</v>
      </c>
      <c r="T355" s="59">
        <v>0</v>
      </c>
      <c r="U355" s="59">
        <v>650</v>
      </c>
      <c r="V355" s="59">
        <v>0</v>
      </c>
      <c r="W355" s="59">
        <v>0</v>
      </c>
      <c r="X355" s="59">
        <v>0</v>
      </c>
      <c r="Y355" s="59">
        <v>0</v>
      </c>
      <c r="Z355" s="59">
        <v>0</v>
      </c>
    </row>
    <row r="356" spans="1:26" ht="51" customHeight="1" x14ac:dyDescent="0.2">
      <c r="A356" s="25"/>
      <c r="B356" s="80"/>
      <c r="C356" s="57"/>
      <c r="D356" s="57"/>
      <c r="E356" s="80"/>
      <c r="F356" s="13" t="s">
        <v>18</v>
      </c>
      <c r="G356" s="32">
        <f t="shared" si="227"/>
        <v>36532.25</v>
      </c>
      <c r="H356" s="34">
        <v>0</v>
      </c>
      <c r="I356" s="34">
        <v>0</v>
      </c>
      <c r="J356" s="34">
        <v>36532.25</v>
      </c>
      <c r="K356" s="34">
        <v>0</v>
      </c>
      <c r="L356" s="34">
        <v>0</v>
      </c>
      <c r="M356" s="34">
        <v>0</v>
      </c>
      <c r="N356" s="34">
        <v>0</v>
      </c>
      <c r="O356" s="34">
        <v>0</v>
      </c>
      <c r="P356" s="80"/>
      <c r="Q356" s="57"/>
      <c r="R356" s="55"/>
      <c r="S356" s="60"/>
      <c r="T356" s="60"/>
      <c r="U356" s="60"/>
      <c r="V356" s="60"/>
      <c r="W356" s="60"/>
      <c r="X356" s="60"/>
      <c r="Y356" s="60"/>
      <c r="Z356" s="60"/>
    </row>
    <row r="357" spans="1:26" ht="43.5" customHeight="1" x14ac:dyDescent="0.2">
      <c r="A357" s="25"/>
      <c r="B357" s="81"/>
      <c r="C357" s="58"/>
      <c r="D357" s="58"/>
      <c r="E357" s="81"/>
      <c r="F357" s="13" t="s">
        <v>19</v>
      </c>
      <c r="G357" s="32">
        <f t="shared" si="227"/>
        <v>61617.75</v>
      </c>
      <c r="H357" s="34">
        <v>0</v>
      </c>
      <c r="I357" s="34">
        <v>0</v>
      </c>
      <c r="J357" s="34">
        <v>61617.75</v>
      </c>
      <c r="K357" s="34">
        <v>0</v>
      </c>
      <c r="L357" s="34">
        <v>0</v>
      </c>
      <c r="M357" s="34">
        <v>0</v>
      </c>
      <c r="N357" s="34">
        <v>0</v>
      </c>
      <c r="O357" s="34">
        <v>0</v>
      </c>
      <c r="P357" s="81"/>
      <c r="Q357" s="58"/>
      <c r="R357" s="55"/>
      <c r="S357" s="61"/>
      <c r="T357" s="61"/>
      <c r="U357" s="61"/>
      <c r="V357" s="61"/>
      <c r="W357" s="61"/>
      <c r="X357" s="61"/>
      <c r="Y357" s="61"/>
      <c r="Z357" s="61"/>
    </row>
    <row r="358" spans="1:26" ht="49.5" customHeight="1" x14ac:dyDescent="0.2">
      <c r="A358" s="29"/>
      <c r="B358" s="79" t="s">
        <v>177</v>
      </c>
      <c r="C358" s="56">
        <v>2022</v>
      </c>
      <c r="D358" s="56">
        <v>2022</v>
      </c>
      <c r="E358" s="79" t="s">
        <v>55</v>
      </c>
      <c r="F358" s="11" t="s">
        <v>13</v>
      </c>
      <c r="G358" s="32">
        <f t="shared" si="227"/>
        <v>840175.99</v>
      </c>
      <c r="H358" s="34">
        <f>H359+H360</f>
        <v>0</v>
      </c>
      <c r="I358" s="34">
        <f t="shared" ref="I358:M358" si="260">I359+I360</f>
        <v>0</v>
      </c>
      <c r="J358" s="34">
        <f t="shared" si="260"/>
        <v>840175.99</v>
      </c>
      <c r="K358" s="34">
        <f t="shared" si="260"/>
        <v>0</v>
      </c>
      <c r="L358" s="34">
        <f t="shared" si="260"/>
        <v>0</v>
      </c>
      <c r="M358" s="34">
        <f t="shared" si="260"/>
        <v>0</v>
      </c>
      <c r="N358" s="34">
        <f t="shared" ref="N358:O358" si="261">N359+N360</f>
        <v>0</v>
      </c>
      <c r="O358" s="34">
        <f t="shared" si="261"/>
        <v>0</v>
      </c>
      <c r="P358" s="79" t="s">
        <v>167</v>
      </c>
      <c r="Q358" s="56" t="s">
        <v>93</v>
      </c>
      <c r="R358" s="55">
        <v>5000</v>
      </c>
      <c r="S358" s="59">
        <v>0</v>
      </c>
      <c r="T358" s="59">
        <v>0</v>
      </c>
      <c r="U358" s="59">
        <v>5000</v>
      </c>
      <c r="V358" s="59">
        <v>0</v>
      </c>
      <c r="W358" s="59">
        <v>0</v>
      </c>
      <c r="X358" s="59">
        <v>0</v>
      </c>
      <c r="Y358" s="59">
        <v>0</v>
      </c>
      <c r="Z358" s="59">
        <v>0</v>
      </c>
    </row>
    <row r="359" spans="1:26" ht="48" customHeight="1" x14ac:dyDescent="0.2">
      <c r="A359" s="29"/>
      <c r="B359" s="80"/>
      <c r="C359" s="57"/>
      <c r="D359" s="57"/>
      <c r="E359" s="80"/>
      <c r="F359" s="13" t="s">
        <v>18</v>
      </c>
      <c r="G359" s="32">
        <f t="shared" si="227"/>
        <v>40000</v>
      </c>
      <c r="H359" s="34">
        <v>0</v>
      </c>
      <c r="I359" s="34">
        <v>0</v>
      </c>
      <c r="J359" s="34">
        <v>40000</v>
      </c>
      <c r="K359" s="34">
        <v>0</v>
      </c>
      <c r="L359" s="34">
        <v>0</v>
      </c>
      <c r="M359" s="34">
        <v>0</v>
      </c>
      <c r="N359" s="34">
        <v>0</v>
      </c>
      <c r="O359" s="34">
        <v>0</v>
      </c>
      <c r="P359" s="80"/>
      <c r="Q359" s="57"/>
      <c r="R359" s="55"/>
      <c r="S359" s="60"/>
      <c r="T359" s="60"/>
      <c r="U359" s="60"/>
      <c r="V359" s="60"/>
      <c r="W359" s="60"/>
      <c r="X359" s="60"/>
      <c r="Y359" s="60"/>
      <c r="Z359" s="60"/>
    </row>
    <row r="360" spans="1:26" ht="46.5" customHeight="1" x14ac:dyDescent="0.2">
      <c r="A360" s="29"/>
      <c r="B360" s="81"/>
      <c r="C360" s="58"/>
      <c r="D360" s="58"/>
      <c r="E360" s="81"/>
      <c r="F360" s="13" t="s">
        <v>19</v>
      </c>
      <c r="G360" s="32">
        <f t="shared" si="227"/>
        <v>800175.99</v>
      </c>
      <c r="H360" s="34">
        <v>0</v>
      </c>
      <c r="I360" s="34">
        <v>0</v>
      </c>
      <c r="J360" s="34">
        <v>800175.99</v>
      </c>
      <c r="K360" s="34">
        <v>0</v>
      </c>
      <c r="L360" s="34">
        <v>0</v>
      </c>
      <c r="M360" s="34">
        <v>0</v>
      </c>
      <c r="N360" s="34">
        <v>0</v>
      </c>
      <c r="O360" s="34">
        <v>0</v>
      </c>
      <c r="P360" s="81"/>
      <c r="Q360" s="58"/>
      <c r="R360" s="55"/>
      <c r="S360" s="61"/>
      <c r="T360" s="61"/>
      <c r="U360" s="61"/>
      <c r="V360" s="61"/>
      <c r="W360" s="61"/>
      <c r="X360" s="61"/>
      <c r="Y360" s="61"/>
      <c r="Z360" s="61"/>
    </row>
    <row r="361" spans="1:26" ht="48" hidden="1" customHeight="1" x14ac:dyDescent="0.2">
      <c r="A361" s="15"/>
      <c r="B361" s="79" t="s">
        <v>180</v>
      </c>
      <c r="C361" s="56">
        <v>2023</v>
      </c>
      <c r="D361" s="56">
        <v>2023</v>
      </c>
      <c r="E361" s="79" t="s">
        <v>55</v>
      </c>
      <c r="F361" s="11" t="s">
        <v>13</v>
      </c>
      <c r="G361" s="32">
        <f t="shared" si="227"/>
        <v>0</v>
      </c>
      <c r="H361" s="34">
        <f>H362+H363</f>
        <v>0</v>
      </c>
      <c r="I361" s="34">
        <f t="shared" ref="I361:M361" si="262">I362+I363</f>
        <v>0</v>
      </c>
      <c r="J361" s="34">
        <f t="shared" si="262"/>
        <v>0</v>
      </c>
      <c r="K361" s="34">
        <f t="shared" si="262"/>
        <v>0</v>
      </c>
      <c r="L361" s="34">
        <f t="shared" si="262"/>
        <v>0</v>
      </c>
      <c r="M361" s="34">
        <f t="shared" si="262"/>
        <v>0</v>
      </c>
      <c r="N361" s="34">
        <f t="shared" ref="N361:O361" si="263">N362+N363</f>
        <v>0</v>
      </c>
      <c r="O361" s="34">
        <f t="shared" si="263"/>
        <v>0</v>
      </c>
      <c r="P361" s="79" t="s">
        <v>91</v>
      </c>
      <c r="Q361" s="56" t="s">
        <v>21</v>
      </c>
      <c r="R361" s="55">
        <v>1</v>
      </c>
      <c r="S361" s="59">
        <v>0</v>
      </c>
      <c r="T361" s="59">
        <v>0</v>
      </c>
      <c r="U361" s="59">
        <v>0</v>
      </c>
      <c r="V361" s="59">
        <v>1</v>
      </c>
      <c r="W361" s="59">
        <v>0</v>
      </c>
      <c r="X361" s="59">
        <v>0</v>
      </c>
      <c r="Y361" s="59">
        <v>0</v>
      </c>
      <c r="Z361" s="59">
        <v>0</v>
      </c>
    </row>
    <row r="362" spans="1:26" ht="45" hidden="1" customHeight="1" x14ac:dyDescent="0.2">
      <c r="A362" s="15"/>
      <c r="B362" s="80"/>
      <c r="C362" s="57"/>
      <c r="D362" s="57"/>
      <c r="E362" s="80"/>
      <c r="F362" s="13" t="s">
        <v>18</v>
      </c>
      <c r="G362" s="32">
        <f t="shared" si="227"/>
        <v>0</v>
      </c>
      <c r="H362" s="34">
        <v>0</v>
      </c>
      <c r="I362" s="34">
        <v>0</v>
      </c>
      <c r="J362" s="34">
        <v>0</v>
      </c>
      <c r="K362" s="34">
        <v>0</v>
      </c>
      <c r="L362" s="34">
        <v>0</v>
      </c>
      <c r="M362" s="34">
        <v>0</v>
      </c>
      <c r="N362" s="34">
        <v>0</v>
      </c>
      <c r="O362" s="34">
        <v>0</v>
      </c>
      <c r="P362" s="80"/>
      <c r="Q362" s="57"/>
      <c r="R362" s="55"/>
      <c r="S362" s="60"/>
      <c r="T362" s="60"/>
      <c r="U362" s="60"/>
      <c r="V362" s="60"/>
      <c r="W362" s="60"/>
      <c r="X362" s="60"/>
      <c r="Y362" s="60"/>
      <c r="Z362" s="60"/>
    </row>
    <row r="363" spans="1:26" ht="51.75" hidden="1" customHeight="1" x14ac:dyDescent="0.2">
      <c r="A363" s="15"/>
      <c r="B363" s="81"/>
      <c r="C363" s="58"/>
      <c r="D363" s="58"/>
      <c r="E363" s="81"/>
      <c r="F363" s="13" t="s">
        <v>19</v>
      </c>
      <c r="G363" s="32">
        <f t="shared" si="227"/>
        <v>0</v>
      </c>
      <c r="H363" s="34">
        <v>0</v>
      </c>
      <c r="I363" s="34">
        <v>0</v>
      </c>
      <c r="J363" s="34">
        <v>0</v>
      </c>
      <c r="K363" s="34">
        <v>0</v>
      </c>
      <c r="L363" s="34">
        <v>0</v>
      </c>
      <c r="M363" s="34">
        <v>0</v>
      </c>
      <c r="N363" s="34">
        <v>0</v>
      </c>
      <c r="O363" s="34">
        <v>0</v>
      </c>
      <c r="P363" s="81"/>
      <c r="Q363" s="58"/>
      <c r="R363" s="55"/>
      <c r="S363" s="61"/>
      <c r="T363" s="61"/>
      <c r="U363" s="61"/>
      <c r="V363" s="61"/>
      <c r="W363" s="61"/>
      <c r="X363" s="61"/>
      <c r="Y363" s="61"/>
      <c r="Z363" s="61"/>
    </row>
    <row r="364" spans="1:26" ht="46.5" hidden="1" customHeight="1" x14ac:dyDescent="0.2">
      <c r="A364" s="15"/>
      <c r="B364" s="79" t="s">
        <v>181</v>
      </c>
      <c r="C364" s="56">
        <v>2023</v>
      </c>
      <c r="D364" s="56">
        <v>2023</v>
      </c>
      <c r="E364" s="79" t="s">
        <v>55</v>
      </c>
      <c r="F364" s="11" t="s">
        <v>13</v>
      </c>
      <c r="G364" s="32">
        <f t="shared" si="227"/>
        <v>0</v>
      </c>
      <c r="H364" s="34">
        <f>H365+H366</f>
        <v>0</v>
      </c>
      <c r="I364" s="34">
        <f t="shared" ref="I364:M364" si="264">I365+I366</f>
        <v>0</v>
      </c>
      <c r="J364" s="34">
        <f t="shared" si="264"/>
        <v>0</v>
      </c>
      <c r="K364" s="34">
        <f t="shared" si="264"/>
        <v>0</v>
      </c>
      <c r="L364" s="34">
        <f t="shared" si="264"/>
        <v>0</v>
      </c>
      <c r="M364" s="34">
        <f t="shared" si="264"/>
        <v>0</v>
      </c>
      <c r="N364" s="34">
        <f t="shared" ref="N364:O364" si="265">N365+N366</f>
        <v>0</v>
      </c>
      <c r="O364" s="34">
        <f t="shared" si="265"/>
        <v>0</v>
      </c>
      <c r="P364" s="79" t="s">
        <v>124</v>
      </c>
      <c r="Q364" s="56" t="s">
        <v>93</v>
      </c>
      <c r="R364" s="56">
        <v>700</v>
      </c>
      <c r="S364" s="59">
        <v>0</v>
      </c>
      <c r="T364" s="59">
        <v>0</v>
      </c>
      <c r="U364" s="59">
        <v>0</v>
      </c>
      <c r="V364" s="59">
        <v>700</v>
      </c>
      <c r="W364" s="59">
        <v>0</v>
      </c>
      <c r="X364" s="59">
        <v>0</v>
      </c>
      <c r="Y364" s="59">
        <v>0</v>
      </c>
      <c r="Z364" s="59">
        <v>0</v>
      </c>
    </row>
    <row r="365" spans="1:26" ht="50.25" hidden="1" customHeight="1" x14ac:dyDescent="0.2">
      <c r="A365" s="15"/>
      <c r="B365" s="80"/>
      <c r="C365" s="57"/>
      <c r="D365" s="57"/>
      <c r="E365" s="80"/>
      <c r="F365" s="13" t="s">
        <v>18</v>
      </c>
      <c r="G365" s="32">
        <f t="shared" si="227"/>
        <v>0</v>
      </c>
      <c r="H365" s="34">
        <v>0</v>
      </c>
      <c r="I365" s="34">
        <v>0</v>
      </c>
      <c r="J365" s="34">
        <v>0</v>
      </c>
      <c r="K365" s="34">
        <v>0</v>
      </c>
      <c r="L365" s="34">
        <v>0</v>
      </c>
      <c r="M365" s="34">
        <v>0</v>
      </c>
      <c r="N365" s="34">
        <v>0</v>
      </c>
      <c r="O365" s="34">
        <v>0</v>
      </c>
      <c r="P365" s="80"/>
      <c r="Q365" s="57"/>
      <c r="R365" s="57"/>
      <c r="S365" s="60"/>
      <c r="T365" s="60"/>
      <c r="U365" s="60"/>
      <c r="V365" s="60"/>
      <c r="W365" s="60"/>
      <c r="X365" s="60"/>
      <c r="Y365" s="60"/>
      <c r="Z365" s="60"/>
    </row>
    <row r="366" spans="1:26" ht="41.25" hidden="1" customHeight="1" x14ac:dyDescent="0.2">
      <c r="A366" s="15"/>
      <c r="B366" s="81"/>
      <c r="C366" s="58"/>
      <c r="D366" s="58"/>
      <c r="E366" s="81"/>
      <c r="F366" s="13" t="s">
        <v>19</v>
      </c>
      <c r="G366" s="32">
        <f t="shared" si="227"/>
        <v>0</v>
      </c>
      <c r="H366" s="34">
        <v>0</v>
      </c>
      <c r="I366" s="34">
        <v>0</v>
      </c>
      <c r="J366" s="34">
        <v>0</v>
      </c>
      <c r="K366" s="34">
        <v>0</v>
      </c>
      <c r="L366" s="34">
        <v>0</v>
      </c>
      <c r="M366" s="34">
        <v>0</v>
      </c>
      <c r="N366" s="34">
        <v>0</v>
      </c>
      <c r="O366" s="34">
        <v>0</v>
      </c>
      <c r="P366" s="81"/>
      <c r="Q366" s="58"/>
      <c r="R366" s="58"/>
      <c r="S366" s="61"/>
      <c r="T366" s="61"/>
      <c r="U366" s="61"/>
      <c r="V366" s="61"/>
      <c r="W366" s="61"/>
      <c r="X366" s="61"/>
      <c r="Y366" s="61"/>
      <c r="Z366" s="61"/>
    </row>
    <row r="367" spans="1:26" ht="46.5" hidden="1" customHeight="1" x14ac:dyDescent="0.2">
      <c r="A367" s="15"/>
      <c r="B367" s="79" t="s">
        <v>182</v>
      </c>
      <c r="C367" s="56">
        <v>2023</v>
      </c>
      <c r="D367" s="56">
        <v>2023</v>
      </c>
      <c r="E367" s="79" t="s">
        <v>55</v>
      </c>
      <c r="F367" s="11" t="s">
        <v>13</v>
      </c>
      <c r="G367" s="32">
        <f t="shared" si="227"/>
        <v>0</v>
      </c>
      <c r="H367" s="34">
        <f>H368+H369</f>
        <v>0</v>
      </c>
      <c r="I367" s="34">
        <f t="shared" ref="I367:M367" si="266">I368+I369</f>
        <v>0</v>
      </c>
      <c r="J367" s="34">
        <f t="shared" si="266"/>
        <v>0</v>
      </c>
      <c r="K367" s="34">
        <f t="shared" si="266"/>
        <v>0</v>
      </c>
      <c r="L367" s="34">
        <f t="shared" si="266"/>
        <v>0</v>
      </c>
      <c r="M367" s="34">
        <f t="shared" si="266"/>
        <v>0</v>
      </c>
      <c r="N367" s="34">
        <f t="shared" ref="N367:O367" si="267">N368+N369</f>
        <v>0</v>
      </c>
      <c r="O367" s="34">
        <f t="shared" si="267"/>
        <v>0</v>
      </c>
      <c r="P367" s="79" t="s">
        <v>124</v>
      </c>
      <c r="Q367" s="56" t="s">
        <v>93</v>
      </c>
      <c r="R367" s="56">
        <v>150</v>
      </c>
      <c r="S367" s="59">
        <v>0</v>
      </c>
      <c r="T367" s="59">
        <v>0</v>
      </c>
      <c r="U367" s="59">
        <v>0</v>
      </c>
      <c r="V367" s="59">
        <v>150</v>
      </c>
      <c r="W367" s="59">
        <v>0</v>
      </c>
      <c r="X367" s="59">
        <v>0</v>
      </c>
      <c r="Y367" s="59">
        <v>0</v>
      </c>
      <c r="Z367" s="59">
        <v>0</v>
      </c>
    </row>
    <row r="368" spans="1:26" ht="50.25" hidden="1" customHeight="1" x14ac:dyDescent="0.2">
      <c r="A368" s="15"/>
      <c r="B368" s="80"/>
      <c r="C368" s="57"/>
      <c r="D368" s="57"/>
      <c r="E368" s="80"/>
      <c r="F368" s="13" t="s">
        <v>18</v>
      </c>
      <c r="G368" s="32">
        <f t="shared" si="227"/>
        <v>0</v>
      </c>
      <c r="H368" s="34">
        <v>0</v>
      </c>
      <c r="I368" s="34">
        <v>0</v>
      </c>
      <c r="J368" s="34">
        <v>0</v>
      </c>
      <c r="K368" s="34">
        <v>0</v>
      </c>
      <c r="L368" s="34">
        <v>0</v>
      </c>
      <c r="M368" s="34">
        <v>0</v>
      </c>
      <c r="N368" s="34">
        <v>0</v>
      </c>
      <c r="O368" s="34">
        <v>0</v>
      </c>
      <c r="P368" s="80"/>
      <c r="Q368" s="57"/>
      <c r="R368" s="57"/>
      <c r="S368" s="60"/>
      <c r="T368" s="60"/>
      <c r="U368" s="60"/>
      <c r="V368" s="60"/>
      <c r="W368" s="60"/>
      <c r="X368" s="60"/>
      <c r="Y368" s="60"/>
      <c r="Z368" s="60"/>
    </row>
    <row r="369" spans="1:26" ht="41.25" hidden="1" customHeight="1" x14ac:dyDescent="0.2">
      <c r="A369" s="15"/>
      <c r="B369" s="81"/>
      <c r="C369" s="58"/>
      <c r="D369" s="58"/>
      <c r="E369" s="81"/>
      <c r="F369" s="13" t="s">
        <v>19</v>
      </c>
      <c r="G369" s="32">
        <f t="shared" si="227"/>
        <v>0</v>
      </c>
      <c r="H369" s="34">
        <v>0</v>
      </c>
      <c r="I369" s="34">
        <v>0</v>
      </c>
      <c r="J369" s="34">
        <v>0</v>
      </c>
      <c r="K369" s="34">
        <v>0</v>
      </c>
      <c r="L369" s="34">
        <v>0</v>
      </c>
      <c r="M369" s="34">
        <v>0</v>
      </c>
      <c r="N369" s="34">
        <v>0</v>
      </c>
      <c r="O369" s="34">
        <v>0</v>
      </c>
      <c r="P369" s="81"/>
      <c r="Q369" s="58"/>
      <c r="R369" s="58"/>
      <c r="S369" s="61"/>
      <c r="T369" s="61"/>
      <c r="U369" s="61"/>
      <c r="V369" s="61"/>
      <c r="W369" s="61"/>
      <c r="X369" s="61"/>
      <c r="Y369" s="61"/>
      <c r="Z369" s="61"/>
    </row>
    <row r="370" spans="1:26" ht="46.5" hidden="1" customHeight="1" x14ac:dyDescent="0.2">
      <c r="A370" s="15"/>
      <c r="B370" s="79" t="s">
        <v>183</v>
      </c>
      <c r="C370" s="56">
        <v>2023</v>
      </c>
      <c r="D370" s="56">
        <v>2023</v>
      </c>
      <c r="E370" s="79" t="s">
        <v>55</v>
      </c>
      <c r="F370" s="11" t="s">
        <v>13</v>
      </c>
      <c r="G370" s="32">
        <f t="shared" si="227"/>
        <v>0</v>
      </c>
      <c r="H370" s="34">
        <f>H371+H372</f>
        <v>0</v>
      </c>
      <c r="I370" s="34">
        <f t="shared" ref="I370:M370" si="268">I371+I372</f>
        <v>0</v>
      </c>
      <c r="J370" s="34">
        <f t="shared" si="268"/>
        <v>0</v>
      </c>
      <c r="K370" s="34">
        <f t="shared" si="268"/>
        <v>0</v>
      </c>
      <c r="L370" s="34">
        <f t="shared" si="268"/>
        <v>0</v>
      </c>
      <c r="M370" s="34">
        <f t="shared" si="268"/>
        <v>0</v>
      </c>
      <c r="N370" s="34">
        <f t="shared" ref="N370:O370" si="269">N371+N372</f>
        <v>0</v>
      </c>
      <c r="O370" s="34">
        <f t="shared" si="269"/>
        <v>0</v>
      </c>
      <c r="P370" s="79" t="s">
        <v>124</v>
      </c>
      <c r="Q370" s="56" t="s">
        <v>93</v>
      </c>
      <c r="R370" s="56">
        <v>900</v>
      </c>
      <c r="S370" s="59">
        <v>0</v>
      </c>
      <c r="T370" s="59">
        <v>0</v>
      </c>
      <c r="U370" s="59">
        <v>0</v>
      </c>
      <c r="V370" s="59">
        <v>900</v>
      </c>
      <c r="W370" s="59">
        <v>0</v>
      </c>
      <c r="X370" s="59">
        <v>0</v>
      </c>
      <c r="Y370" s="59">
        <v>0</v>
      </c>
      <c r="Z370" s="59">
        <v>0</v>
      </c>
    </row>
    <row r="371" spans="1:26" ht="50.25" hidden="1" customHeight="1" x14ac:dyDescent="0.2">
      <c r="A371" s="15"/>
      <c r="B371" s="80"/>
      <c r="C371" s="57"/>
      <c r="D371" s="57"/>
      <c r="E371" s="80"/>
      <c r="F371" s="13" t="s">
        <v>18</v>
      </c>
      <c r="G371" s="32">
        <f t="shared" si="227"/>
        <v>0</v>
      </c>
      <c r="H371" s="34">
        <v>0</v>
      </c>
      <c r="I371" s="34">
        <v>0</v>
      </c>
      <c r="J371" s="34">
        <v>0</v>
      </c>
      <c r="K371" s="34">
        <v>0</v>
      </c>
      <c r="L371" s="34">
        <v>0</v>
      </c>
      <c r="M371" s="34">
        <v>0</v>
      </c>
      <c r="N371" s="34">
        <v>0</v>
      </c>
      <c r="O371" s="34">
        <v>0</v>
      </c>
      <c r="P371" s="80"/>
      <c r="Q371" s="57"/>
      <c r="R371" s="57"/>
      <c r="S371" s="60"/>
      <c r="T371" s="60"/>
      <c r="U371" s="60"/>
      <c r="V371" s="60"/>
      <c r="W371" s="60"/>
      <c r="X371" s="60"/>
      <c r="Y371" s="60"/>
      <c r="Z371" s="60"/>
    </row>
    <row r="372" spans="1:26" ht="41.25" hidden="1" customHeight="1" x14ac:dyDescent="0.2">
      <c r="A372" s="15"/>
      <c r="B372" s="81"/>
      <c r="C372" s="58"/>
      <c r="D372" s="58"/>
      <c r="E372" s="81"/>
      <c r="F372" s="13" t="s">
        <v>19</v>
      </c>
      <c r="G372" s="32">
        <f t="shared" si="227"/>
        <v>0</v>
      </c>
      <c r="H372" s="34">
        <v>0</v>
      </c>
      <c r="I372" s="34">
        <v>0</v>
      </c>
      <c r="J372" s="34">
        <v>0</v>
      </c>
      <c r="K372" s="34">
        <v>0</v>
      </c>
      <c r="L372" s="34">
        <v>0</v>
      </c>
      <c r="M372" s="34">
        <v>0</v>
      </c>
      <c r="N372" s="34">
        <v>0</v>
      </c>
      <c r="O372" s="34">
        <v>0</v>
      </c>
      <c r="P372" s="81"/>
      <c r="Q372" s="58"/>
      <c r="R372" s="58"/>
      <c r="S372" s="61"/>
      <c r="T372" s="61"/>
      <c r="U372" s="61"/>
      <c r="V372" s="61"/>
      <c r="W372" s="61"/>
      <c r="X372" s="61"/>
      <c r="Y372" s="61"/>
      <c r="Z372" s="61"/>
    </row>
    <row r="373" spans="1:26" ht="46.5" hidden="1" customHeight="1" x14ac:dyDescent="0.2">
      <c r="A373" s="15"/>
      <c r="B373" s="79" t="s">
        <v>184</v>
      </c>
      <c r="C373" s="56">
        <v>2023</v>
      </c>
      <c r="D373" s="56">
        <v>2023</v>
      </c>
      <c r="E373" s="79" t="s">
        <v>55</v>
      </c>
      <c r="F373" s="11" t="s">
        <v>13</v>
      </c>
      <c r="G373" s="32">
        <f t="shared" si="227"/>
        <v>0</v>
      </c>
      <c r="H373" s="34">
        <f>H374+H375</f>
        <v>0</v>
      </c>
      <c r="I373" s="34">
        <f t="shared" ref="I373:M373" si="270">I374+I375</f>
        <v>0</v>
      </c>
      <c r="J373" s="34">
        <f t="shared" si="270"/>
        <v>0</v>
      </c>
      <c r="K373" s="34">
        <f t="shared" si="270"/>
        <v>0</v>
      </c>
      <c r="L373" s="34">
        <f t="shared" si="270"/>
        <v>0</v>
      </c>
      <c r="M373" s="34">
        <f t="shared" si="270"/>
        <v>0</v>
      </c>
      <c r="N373" s="34">
        <f t="shared" ref="N373:O373" si="271">N374+N375</f>
        <v>0</v>
      </c>
      <c r="O373" s="34">
        <f t="shared" si="271"/>
        <v>0</v>
      </c>
      <c r="P373" s="79" t="s">
        <v>124</v>
      </c>
      <c r="Q373" s="56" t="s">
        <v>93</v>
      </c>
      <c r="R373" s="56">
        <v>400</v>
      </c>
      <c r="S373" s="59">
        <v>0</v>
      </c>
      <c r="T373" s="59">
        <v>0</v>
      </c>
      <c r="U373" s="59">
        <v>0</v>
      </c>
      <c r="V373" s="59">
        <v>400</v>
      </c>
      <c r="W373" s="59">
        <v>0</v>
      </c>
      <c r="X373" s="59">
        <v>0</v>
      </c>
      <c r="Y373" s="59">
        <v>0</v>
      </c>
      <c r="Z373" s="59">
        <v>0</v>
      </c>
    </row>
    <row r="374" spans="1:26" ht="50.25" hidden="1" customHeight="1" x14ac:dyDescent="0.2">
      <c r="A374" s="15"/>
      <c r="B374" s="80"/>
      <c r="C374" s="57"/>
      <c r="D374" s="57"/>
      <c r="E374" s="80"/>
      <c r="F374" s="13" t="s">
        <v>18</v>
      </c>
      <c r="G374" s="32">
        <f t="shared" ref="G374:G464" si="272">SUM(H374:O374)</f>
        <v>0</v>
      </c>
      <c r="H374" s="34">
        <v>0</v>
      </c>
      <c r="I374" s="34">
        <v>0</v>
      </c>
      <c r="J374" s="34">
        <v>0</v>
      </c>
      <c r="K374" s="34">
        <v>0</v>
      </c>
      <c r="L374" s="34">
        <v>0</v>
      </c>
      <c r="M374" s="34">
        <v>0</v>
      </c>
      <c r="N374" s="34">
        <v>0</v>
      </c>
      <c r="O374" s="34">
        <v>0</v>
      </c>
      <c r="P374" s="80"/>
      <c r="Q374" s="57"/>
      <c r="R374" s="57"/>
      <c r="S374" s="60"/>
      <c r="T374" s="60"/>
      <c r="U374" s="60"/>
      <c r="V374" s="60"/>
      <c r="W374" s="60"/>
      <c r="X374" s="60"/>
      <c r="Y374" s="60"/>
      <c r="Z374" s="60"/>
    </row>
    <row r="375" spans="1:26" ht="41.25" hidden="1" customHeight="1" x14ac:dyDescent="0.2">
      <c r="A375" s="15"/>
      <c r="B375" s="81"/>
      <c r="C375" s="58"/>
      <c r="D375" s="58"/>
      <c r="E375" s="81"/>
      <c r="F375" s="13" t="s">
        <v>19</v>
      </c>
      <c r="G375" s="32">
        <f t="shared" si="272"/>
        <v>0</v>
      </c>
      <c r="H375" s="34">
        <v>0</v>
      </c>
      <c r="I375" s="34">
        <v>0</v>
      </c>
      <c r="J375" s="34">
        <v>0</v>
      </c>
      <c r="K375" s="34">
        <v>0</v>
      </c>
      <c r="L375" s="34">
        <v>0</v>
      </c>
      <c r="M375" s="34">
        <v>0</v>
      </c>
      <c r="N375" s="34">
        <v>0</v>
      </c>
      <c r="O375" s="34">
        <v>0</v>
      </c>
      <c r="P375" s="81"/>
      <c r="Q375" s="58"/>
      <c r="R375" s="58"/>
      <c r="S375" s="61"/>
      <c r="T375" s="61"/>
      <c r="U375" s="61"/>
      <c r="V375" s="61"/>
      <c r="W375" s="61"/>
      <c r="X375" s="61"/>
      <c r="Y375" s="61"/>
      <c r="Z375" s="61"/>
    </row>
    <row r="376" spans="1:26" ht="46.5" hidden="1" customHeight="1" x14ac:dyDescent="0.2">
      <c r="A376" s="15"/>
      <c r="B376" s="79" t="s">
        <v>185</v>
      </c>
      <c r="C376" s="56">
        <v>2023</v>
      </c>
      <c r="D376" s="56">
        <v>2023</v>
      </c>
      <c r="E376" s="79" t="s">
        <v>55</v>
      </c>
      <c r="F376" s="11" t="s">
        <v>13</v>
      </c>
      <c r="G376" s="32">
        <f t="shared" si="272"/>
        <v>0</v>
      </c>
      <c r="H376" s="34">
        <f>H377+H378</f>
        <v>0</v>
      </c>
      <c r="I376" s="34">
        <f t="shared" ref="I376:M376" si="273">I377+I378</f>
        <v>0</v>
      </c>
      <c r="J376" s="34">
        <f t="shared" si="273"/>
        <v>0</v>
      </c>
      <c r="K376" s="34">
        <f t="shared" si="273"/>
        <v>0</v>
      </c>
      <c r="L376" s="34">
        <f t="shared" si="273"/>
        <v>0</v>
      </c>
      <c r="M376" s="34">
        <f t="shared" si="273"/>
        <v>0</v>
      </c>
      <c r="N376" s="34">
        <f t="shared" ref="N376:O376" si="274">N377+N378</f>
        <v>0</v>
      </c>
      <c r="O376" s="34">
        <f t="shared" si="274"/>
        <v>0</v>
      </c>
      <c r="P376" s="79" t="s">
        <v>124</v>
      </c>
      <c r="Q376" s="56" t="s">
        <v>93</v>
      </c>
      <c r="R376" s="56">
        <v>400</v>
      </c>
      <c r="S376" s="59">
        <v>0</v>
      </c>
      <c r="T376" s="59">
        <v>0</v>
      </c>
      <c r="U376" s="59">
        <v>0</v>
      </c>
      <c r="V376" s="59">
        <v>400</v>
      </c>
      <c r="W376" s="59">
        <v>0</v>
      </c>
      <c r="X376" s="59">
        <v>0</v>
      </c>
      <c r="Y376" s="59">
        <v>0</v>
      </c>
      <c r="Z376" s="59">
        <v>0</v>
      </c>
    </row>
    <row r="377" spans="1:26" ht="50.25" hidden="1" customHeight="1" x14ac:dyDescent="0.2">
      <c r="A377" s="15"/>
      <c r="B377" s="80"/>
      <c r="C377" s="57"/>
      <c r="D377" s="57"/>
      <c r="E377" s="80"/>
      <c r="F377" s="13" t="s">
        <v>18</v>
      </c>
      <c r="G377" s="32">
        <f t="shared" si="272"/>
        <v>0</v>
      </c>
      <c r="H377" s="34">
        <v>0</v>
      </c>
      <c r="I377" s="34">
        <v>0</v>
      </c>
      <c r="J377" s="34">
        <v>0</v>
      </c>
      <c r="K377" s="34">
        <v>0</v>
      </c>
      <c r="L377" s="34">
        <v>0</v>
      </c>
      <c r="M377" s="34">
        <v>0</v>
      </c>
      <c r="N377" s="34">
        <v>0</v>
      </c>
      <c r="O377" s="34">
        <v>0</v>
      </c>
      <c r="P377" s="80"/>
      <c r="Q377" s="57"/>
      <c r="R377" s="57"/>
      <c r="S377" s="60"/>
      <c r="T377" s="60"/>
      <c r="U377" s="60"/>
      <c r="V377" s="60"/>
      <c r="W377" s="60"/>
      <c r="X377" s="60"/>
      <c r="Y377" s="60"/>
      <c r="Z377" s="60"/>
    </row>
    <row r="378" spans="1:26" ht="41.25" hidden="1" customHeight="1" x14ac:dyDescent="0.2">
      <c r="A378" s="15"/>
      <c r="B378" s="81"/>
      <c r="C378" s="58"/>
      <c r="D378" s="58"/>
      <c r="E378" s="81"/>
      <c r="F378" s="13" t="s">
        <v>19</v>
      </c>
      <c r="G378" s="32">
        <f t="shared" si="272"/>
        <v>0</v>
      </c>
      <c r="H378" s="34">
        <v>0</v>
      </c>
      <c r="I378" s="34">
        <v>0</v>
      </c>
      <c r="J378" s="34">
        <v>0</v>
      </c>
      <c r="K378" s="34">
        <v>0</v>
      </c>
      <c r="L378" s="34">
        <v>0</v>
      </c>
      <c r="M378" s="34">
        <v>0</v>
      </c>
      <c r="N378" s="34">
        <v>0</v>
      </c>
      <c r="O378" s="34">
        <v>0</v>
      </c>
      <c r="P378" s="81"/>
      <c r="Q378" s="58"/>
      <c r="R378" s="58"/>
      <c r="S378" s="61"/>
      <c r="T378" s="61"/>
      <c r="U378" s="61"/>
      <c r="V378" s="61"/>
      <c r="W378" s="61"/>
      <c r="X378" s="61"/>
      <c r="Y378" s="61"/>
      <c r="Z378" s="61"/>
    </row>
    <row r="379" spans="1:26" ht="46.5" hidden="1" customHeight="1" x14ac:dyDescent="0.2">
      <c r="A379" s="15"/>
      <c r="B379" s="79" t="s">
        <v>186</v>
      </c>
      <c r="C379" s="56">
        <v>2023</v>
      </c>
      <c r="D379" s="56">
        <v>2023</v>
      </c>
      <c r="E379" s="79" t="s">
        <v>55</v>
      </c>
      <c r="F379" s="11" t="s">
        <v>13</v>
      </c>
      <c r="G379" s="32">
        <f t="shared" si="272"/>
        <v>0</v>
      </c>
      <c r="H379" s="34">
        <f>H380+H381</f>
        <v>0</v>
      </c>
      <c r="I379" s="34">
        <f t="shared" ref="I379:M379" si="275">I380+I381</f>
        <v>0</v>
      </c>
      <c r="J379" s="34">
        <f t="shared" si="275"/>
        <v>0</v>
      </c>
      <c r="K379" s="34">
        <f t="shared" si="275"/>
        <v>0</v>
      </c>
      <c r="L379" s="34">
        <f t="shared" si="275"/>
        <v>0</v>
      </c>
      <c r="M379" s="34">
        <f t="shared" si="275"/>
        <v>0</v>
      </c>
      <c r="N379" s="34">
        <f t="shared" ref="N379:O379" si="276">N380+N381</f>
        <v>0</v>
      </c>
      <c r="O379" s="34">
        <f t="shared" si="276"/>
        <v>0</v>
      </c>
      <c r="P379" s="79" t="s">
        <v>124</v>
      </c>
      <c r="Q379" s="56" t="s">
        <v>93</v>
      </c>
      <c r="R379" s="56">
        <v>800</v>
      </c>
      <c r="S379" s="59">
        <v>0</v>
      </c>
      <c r="T379" s="59">
        <v>0</v>
      </c>
      <c r="U379" s="59">
        <v>0</v>
      </c>
      <c r="V379" s="59">
        <v>800</v>
      </c>
      <c r="W379" s="59">
        <v>0</v>
      </c>
      <c r="X379" s="59">
        <v>0</v>
      </c>
      <c r="Y379" s="59">
        <v>0</v>
      </c>
      <c r="Z379" s="59">
        <v>0</v>
      </c>
    </row>
    <row r="380" spans="1:26" ht="41.25" hidden="1" customHeight="1" x14ac:dyDescent="0.2">
      <c r="A380" s="15"/>
      <c r="B380" s="80"/>
      <c r="C380" s="57"/>
      <c r="D380" s="57"/>
      <c r="E380" s="80"/>
      <c r="F380" s="13" t="s">
        <v>18</v>
      </c>
      <c r="G380" s="32">
        <f t="shared" si="272"/>
        <v>0</v>
      </c>
      <c r="H380" s="34">
        <v>0</v>
      </c>
      <c r="I380" s="34">
        <v>0</v>
      </c>
      <c r="J380" s="34">
        <v>0</v>
      </c>
      <c r="K380" s="34">
        <v>0</v>
      </c>
      <c r="L380" s="34">
        <v>0</v>
      </c>
      <c r="M380" s="34">
        <v>0</v>
      </c>
      <c r="N380" s="34">
        <v>0</v>
      </c>
      <c r="O380" s="34">
        <v>0</v>
      </c>
      <c r="P380" s="80"/>
      <c r="Q380" s="57"/>
      <c r="R380" s="57"/>
      <c r="S380" s="60"/>
      <c r="T380" s="60"/>
      <c r="U380" s="60"/>
      <c r="V380" s="60"/>
      <c r="W380" s="60"/>
      <c r="X380" s="60"/>
      <c r="Y380" s="60"/>
      <c r="Z380" s="60"/>
    </row>
    <row r="381" spans="1:26" ht="41.25" hidden="1" customHeight="1" x14ac:dyDescent="0.2">
      <c r="A381" s="15"/>
      <c r="B381" s="81"/>
      <c r="C381" s="58"/>
      <c r="D381" s="58"/>
      <c r="E381" s="81"/>
      <c r="F381" s="13" t="s">
        <v>19</v>
      </c>
      <c r="G381" s="32">
        <f t="shared" si="272"/>
        <v>0</v>
      </c>
      <c r="H381" s="34">
        <v>0</v>
      </c>
      <c r="I381" s="34">
        <v>0</v>
      </c>
      <c r="J381" s="34">
        <v>0</v>
      </c>
      <c r="K381" s="34">
        <v>0</v>
      </c>
      <c r="L381" s="34">
        <v>0</v>
      </c>
      <c r="M381" s="34">
        <v>0</v>
      </c>
      <c r="N381" s="34">
        <v>0</v>
      </c>
      <c r="O381" s="34">
        <v>0</v>
      </c>
      <c r="P381" s="81"/>
      <c r="Q381" s="58"/>
      <c r="R381" s="58"/>
      <c r="S381" s="61"/>
      <c r="T381" s="61"/>
      <c r="U381" s="61"/>
      <c r="V381" s="61"/>
      <c r="W381" s="61"/>
      <c r="X381" s="61"/>
      <c r="Y381" s="61"/>
      <c r="Z381" s="61"/>
    </row>
    <row r="382" spans="1:26" ht="46.5" hidden="1" customHeight="1" x14ac:dyDescent="0.2">
      <c r="A382" s="15"/>
      <c r="B382" s="79" t="s">
        <v>187</v>
      </c>
      <c r="C382" s="56">
        <v>2023</v>
      </c>
      <c r="D382" s="56">
        <v>2023</v>
      </c>
      <c r="E382" s="79" t="s">
        <v>55</v>
      </c>
      <c r="F382" s="11" t="s">
        <v>13</v>
      </c>
      <c r="G382" s="32">
        <f t="shared" si="272"/>
        <v>0</v>
      </c>
      <c r="H382" s="34">
        <f>H383+H384</f>
        <v>0</v>
      </c>
      <c r="I382" s="34">
        <f t="shared" ref="I382:M382" si="277">I383+I384</f>
        <v>0</v>
      </c>
      <c r="J382" s="34">
        <f t="shared" si="277"/>
        <v>0</v>
      </c>
      <c r="K382" s="34">
        <f t="shared" si="277"/>
        <v>0</v>
      </c>
      <c r="L382" s="34">
        <f t="shared" si="277"/>
        <v>0</v>
      </c>
      <c r="M382" s="34">
        <f t="shared" si="277"/>
        <v>0</v>
      </c>
      <c r="N382" s="34">
        <f t="shared" ref="N382:O382" si="278">N383+N384</f>
        <v>0</v>
      </c>
      <c r="O382" s="34">
        <f t="shared" si="278"/>
        <v>0</v>
      </c>
      <c r="P382" s="79" t="s">
        <v>124</v>
      </c>
      <c r="Q382" s="56" t="s">
        <v>93</v>
      </c>
      <c r="R382" s="56">
        <v>800</v>
      </c>
      <c r="S382" s="59">
        <v>0</v>
      </c>
      <c r="T382" s="59">
        <v>0</v>
      </c>
      <c r="U382" s="59">
        <v>0</v>
      </c>
      <c r="V382" s="59">
        <v>800</v>
      </c>
      <c r="W382" s="59">
        <v>0</v>
      </c>
      <c r="X382" s="59">
        <v>0</v>
      </c>
      <c r="Y382" s="59">
        <v>0</v>
      </c>
      <c r="Z382" s="59">
        <v>0</v>
      </c>
    </row>
    <row r="383" spans="1:26" ht="41.25" hidden="1" customHeight="1" x14ac:dyDescent="0.2">
      <c r="A383" s="15"/>
      <c r="B383" s="80"/>
      <c r="C383" s="57"/>
      <c r="D383" s="57"/>
      <c r="E383" s="80"/>
      <c r="F383" s="13" t="s">
        <v>18</v>
      </c>
      <c r="G383" s="32">
        <f t="shared" si="272"/>
        <v>0</v>
      </c>
      <c r="H383" s="34">
        <v>0</v>
      </c>
      <c r="I383" s="34">
        <v>0</v>
      </c>
      <c r="J383" s="34">
        <v>0</v>
      </c>
      <c r="K383" s="34">
        <v>0</v>
      </c>
      <c r="L383" s="34">
        <v>0</v>
      </c>
      <c r="M383" s="34">
        <v>0</v>
      </c>
      <c r="N383" s="34">
        <v>0</v>
      </c>
      <c r="O383" s="34">
        <v>0</v>
      </c>
      <c r="P383" s="80"/>
      <c r="Q383" s="57"/>
      <c r="R383" s="57"/>
      <c r="S383" s="60"/>
      <c r="T383" s="60"/>
      <c r="U383" s="60"/>
      <c r="V383" s="60"/>
      <c r="W383" s="60"/>
      <c r="X383" s="60"/>
      <c r="Y383" s="60"/>
      <c r="Z383" s="60"/>
    </row>
    <row r="384" spans="1:26" ht="41.25" hidden="1" customHeight="1" x14ac:dyDescent="0.2">
      <c r="A384" s="15"/>
      <c r="B384" s="81"/>
      <c r="C384" s="58"/>
      <c r="D384" s="58"/>
      <c r="E384" s="81"/>
      <c r="F384" s="13" t="s">
        <v>19</v>
      </c>
      <c r="G384" s="32">
        <f t="shared" si="272"/>
        <v>0</v>
      </c>
      <c r="H384" s="34">
        <v>0</v>
      </c>
      <c r="I384" s="34">
        <v>0</v>
      </c>
      <c r="J384" s="34">
        <v>0</v>
      </c>
      <c r="K384" s="34">
        <v>0</v>
      </c>
      <c r="L384" s="34">
        <v>0</v>
      </c>
      <c r="M384" s="34">
        <v>0</v>
      </c>
      <c r="N384" s="34">
        <v>0</v>
      </c>
      <c r="O384" s="34">
        <v>0</v>
      </c>
      <c r="P384" s="81"/>
      <c r="Q384" s="58"/>
      <c r="R384" s="58"/>
      <c r="S384" s="61"/>
      <c r="T384" s="61"/>
      <c r="U384" s="61"/>
      <c r="V384" s="61"/>
      <c r="W384" s="61"/>
      <c r="X384" s="61"/>
      <c r="Y384" s="61"/>
      <c r="Z384" s="61"/>
    </row>
    <row r="385" spans="1:26" ht="49.5" customHeight="1" x14ac:dyDescent="0.2">
      <c r="A385" s="31"/>
      <c r="B385" s="79" t="s">
        <v>207</v>
      </c>
      <c r="C385" s="56">
        <v>2023</v>
      </c>
      <c r="D385" s="56">
        <v>2023</v>
      </c>
      <c r="E385" s="79" t="s">
        <v>55</v>
      </c>
      <c r="F385" s="11" t="s">
        <v>13</v>
      </c>
      <c r="G385" s="32">
        <f t="shared" si="272"/>
        <v>830000</v>
      </c>
      <c r="H385" s="34">
        <f>H386+H387</f>
        <v>0</v>
      </c>
      <c r="I385" s="34">
        <f t="shared" ref="I385:M385" si="279">I386+I387</f>
        <v>0</v>
      </c>
      <c r="J385" s="34">
        <f t="shared" si="279"/>
        <v>0</v>
      </c>
      <c r="K385" s="34">
        <f t="shared" si="279"/>
        <v>830000</v>
      </c>
      <c r="L385" s="34">
        <f t="shared" si="279"/>
        <v>0</v>
      </c>
      <c r="M385" s="34">
        <f t="shared" si="279"/>
        <v>0</v>
      </c>
      <c r="N385" s="34">
        <f t="shared" ref="N385:O385" si="280">N386+N387</f>
        <v>0</v>
      </c>
      <c r="O385" s="34">
        <f t="shared" si="280"/>
        <v>0</v>
      </c>
      <c r="P385" s="79" t="s">
        <v>167</v>
      </c>
      <c r="Q385" s="56" t="s">
        <v>93</v>
      </c>
      <c r="R385" s="55">
        <v>6200</v>
      </c>
      <c r="S385" s="59">
        <v>0</v>
      </c>
      <c r="T385" s="59">
        <v>0</v>
      </c>
      <c r="U385" s="59">
        <v>0</v>
      </c>
      <c r="V385" s="59">
        <v>6200</v>
      </c>
      <c r="W385" s="59">
        <v>0</v>
      </c>
      <c r="X385" s="59">
        <v>0</v>
      </c>
      <c r="Y385" s="59">
        <v>0</v>
      </c>
      <c r="Z385" s="59">
        <v>0</v>
      </c>
    </row>
    <row r="386" spans="1:26" ht="47.45" customHeight="1" x14ac:dyDescent="0.2">
      <c r="A386" s="31"/>
      <c r="B386" s="80"/>
      <c r="C386" s="57"/>
      <c r="D386" s="57"/>
      <c r="E386" s="80"/>
      <c r="F386" s="13" t="s">
        <v>18</v>
      </c>
      <c r="G386" s="32">
        <f t="shared" si="272"/>
        <v>830000</v>
      </c>
      <c r="H386" s="34">
        <v>0</v>
      </c>
      <c r="I386" s="34">
        <v>0</v>
      </c>
      <c r="J386" s="34">
        <v>0</v>
      </c>
      <c r="K386" s="34">
        <v>830000</v>
      </c>
      <c r="L386" s="34">
        <v>0</v>
      </c>
      <c r="M386" s="34">
        <v>0</v>
      </c>
      <c r="N386" s="34">
        <v>0</v>
      </c>
      <c r="O386" s="34">
        <v>0</v>
      </c>
      <c r="P386" s="80"/>
      <c r="Q386" s="57"/>
      <c r="R386" s="55"/>
      <c r="S386" s="60"/>
      <c r="T386" s="60"/>
      <c r="U386" s="60"/>
      <c r="V386" s="60"/>
      <c r="W386" s="60"/>
      <c r="X386" s="60"/>
      <c r="Y386" s="60"/>
      <c r="Z386" s="60"/>
    </row>
    <row r="387" spans="1:26" ht="29.45" customHeight="1" x14ac:dyDescent="0.2">
      <c r="A387" s="31"/>
      <c r="B387" s="81"/>
      <c r="C387" s="58"/>
      <c r="D387" s="58"/>
      <c r="E387" s="81"/>
      <c r="F387" s="13" t="s">
        <v>19</v>
      </c>
      <c r="G387" s="32">
        <f t="shared" si="272"/>
        <v>0</v>
      </c>
      <c r="H387" s="34">
        <v>0</v>
      </c>
      <c r="I387" s="34">
        <v>0</v>
      </c>
      <c r="J387" s="34">
        <v>0</v>
      </c>
      <c r="K387" s="34">
        <v>0</v>
      </c>
      <c r="L387" s="34">
        <v>0</v>
      </c>
      <c r="M387" s="34">
        <v>0</v>
      </c>
      <c r="N387" s="34">
        <v>0</v>
      </c>
      <c r="O387" s="34">
        <v>0</v>
      </c>
      <c r="P387" s="81"/>
      <c r="Q387" s="58"/>
      <c r="R387" s="55"/>
      <c r="S387" s="61"/>
      <c r="T387" s="61"/>
      <c r="U387" s="61"/>
      <c r="V387" s="61"/>
      <c r="W387" s="61"/>
      <c r="X387" s="61"/>
      <c r="Y387" s="61"/>
      <c r="Z387" s="61"/>
    </row>
    <row r="388" spans="1:26" ht="46.5" customHeight="1" x14ac:dyDescent="0.2">
      <c r="A388" s="44"/>
      <c r="B388" s="79" t="s">
        <v>221</v>
      </c>
      <c r="C388" s="56">
        <v>2024</v>
      </c>
      <c r="D388" s="56">
        <v>2024</v>
      </c>
      <c r="E388" s="79" t="s">
        <v>55</v>
      </c>
      <c r="F388" s="11" t="s">
        <v>13</v>
      </c>
      <c r="G388" s="32">
        <f t="shared" si="272"/>
        <v>478131.79</v>
      </c>
      <c r="H388" s="34">
        <f>H389+H390</f>
        <v>0</v>
      </c>
      <c r="I388" s="34">
        <f t="shared" ref="I388:O388" si="281">I389+I390</f>
        <v>0</v>
      </c>
      <c r="J388" s="34">
        <f t="shared" si="281"/>
        <v>0</v>
      </c>
      <c r="K388" s="34">
        <f t="shared" si="281"/>
        <v>0</v>
      </c>
      <c r="L388" s="34">
        <f t="shared" si="281"/>
        <v>478131.79</v>
      </c>
      <c r="M388" s="34">
        <f t="shared" si="281"/>
        <v>0</v>
      </c>
      <c r="N388" s="34">
        <f t="shared" ref="N388" si="282">N389+N390</f>
        <v>0</v>
      </c>
      <c r="O388" s="34">
        <f t="shared" si="281"/>
        <v>0</v>
      </c>
      <c r="P388" s="79" t="s">
        <v>222</v>
      </c>
      <c r="Q388" s="56" t="s">
        <v>21</v>
      </c>
      <c r="R388" s="55">
        <v>1</v>
      </c>
      <c r="S388" s="59">
        <v>0</v>
      </c>
      <c r="T388" s="59">
        <v>0</v>
      </c>
      <c r="U388" s="59">
        <v>0</v>
      </c>
      <c r="V388" s="59">
        <v>0</v>
      </c>
      <c r="W388" s="59">
        <v>1</v>
      </c>
      <c r="X388" s="59">
        <v>0</v>
      </c>
      <c r="Y388" s="59">
        <v>0</v>
      </c>
      <c r="Z388" s="59">
        <v>0</v>
      </c>
    </row>
    <row r="389" spans="1:26" ht="52.5" customHeight="1" x14ac:dyDescent="0.2">
      <c r="A389" s="44"/>
      <c r="B389" s="80"/>
      <c r="C389" s="57"/>
      <c r="D389" s="57"/>
      <c r="E389" s="80"/>
      <c r="F389" s="13" t="s">
        <v>18</v>
      </c>
      <c r="G389" s="32">
        <f t="shared" si="272"/>
        <v>25000</v>
      </c>
      <c r="H389" s="34">
        <v>0</v>
      </c>
      <c r="I389" s="34">
        <v>0</v>
      </c>
      <c r="J389" s="34">
        <v>0</v>
      </c>
      <c r="K389" s="34">
        <v>0</v>
      </c>
      <c r="L389" s="34">
        <v>25000</v>
      </c>
      <c r="M389" s="34">
        <v>0</v>
      </c>
      <c r="N389" s="34">
        <v>0</v>
      </c>
      <c r="O389" s="34">
        <v>0</v>
      </c>
      <c r="P389" s="80"/>
      <c r="Q389" s="57"/>
      <c r="R389" s="55"/>
      <c r="S389" s="60"/>
      <c r="T389" s="60"/>
      <c r="U389" s="60"/>
      <c r="V389" s="60"/>
      <c r="W389" s="60"/>
      <c r="X389" s="60"/>
      <c r="Y389" s="60"/>
      <c r="Z389" s="60"/>
    </row>
    <row r="390" spans="1:26" ht="46.5" customHeight="1" x14ac:dyDescent="0.2">
      <c r="A390" s="44"/>
      <c r="B390" s="81"/>
      <c r="C390" s="58"/>
      <c r="D390" s="58"/>
      <c r="E390" s="81"/>
      <c r="F390" s="13" t="s">
        <v>19</v>
      </c>
      <c r="G390" s="32">
        <f t="shared" si="272"/>
        <v>453131.79</v>
      </c>
      <c r="H390" s="34">
        <v>0</v>
      </c>
      <c r="I390" s="34">
        <v>0</v>
      </c>
      <c r="J390" s="34">
        <v>0</v>
      </c>
      <c r="K390" s="34">
        <v>0</v>
      </c>
      <c r="L390" s="34">
        <v>453131.79</v>
      </c>
      <c r="M390" s="34">
        <v>0</v>
      </c>
      <c r="N390" s="34">
        <v>0</v>
      </c>
      <c r="O390" s="34">
        <v>0</v>
      </c>
      <c r="P390" s="81"/>
      <c r="Q390" s="58"/>
      <c r="R390" s="55"/>
      <c r="S390" s="61"/>
      <c r="T390" s="61"/>
      <c r="U390" s="61"/>
      <c r="V390" s="61"/>
      <c r="W390" s="61"/>
      <c r="X390" s="61"/>
      <c r="Y390" s="61"/>
      <c r="Z390" s="61"/>
    </row>
    <row r="391" spans="1:26" s="45" customFormat="1" ht="49.5" hidden="1" customHeight="1" x14ac:dyDescent="0.2">
      <c r="A391" s="46"/>
      <c r="B391" s="79" t="s">
        <v>209</v>
      </c>
      <c r="C391" s="56">
        <v>2024</v>
      </c>
      <c r="D391" s="56">
        <v>2024</v>
      </c>
      <c r="E391" s="79" t="s">
        <v>55</v>
      </c>
      <c r="F391" s="11" t="s">
        <v>13</v>
      </c>
      <c r="G391" s="32">
        <f t="shared" si="272"/>
        <v>0</v>
      </c>
      <c r="H391" s="34">
        <f>H392+H393</f>
        <v>0</v>
      </c>
      <c r="I391" s="34">
        <f t="shared" ref="I391:O391" si="283">I392+I393</f>
        <v>0</v>
      </c>
      <c r="J391" s="34">
        <f t="shared" si="283"/>
        <v>0</v>
      </c>
      <c r="K391" s="34">
        <f t="shared" si="283"/>
        <v>0</v>
      </c>
      <c r="L391" s="34">
        <f t="shared" si="283"/>
        <v>0</v>
      </c>
      <c r="M391" s="34">
        <f t="shared" si="283"/>
        <v>0</v>
      </c>
      <c r="N391" s="34">
        <f t="shared" ref="N391" si="284">N392+N393</f>
        <v>0</v>
      </c>
      <c r="O391" s="34">
        <f t="shared" si="283"/>
        <v>0</v>
      </c>
      <c r="P391" s="79" t="s">
        <v>167</v>
      </c>
      <c r="Q391" s="56" t="s">
        <v>93</v>
      </c>
      <c r="R391" s="56">
        <v>1640</v>
      </c>
      <c r="S391" s="59">
        <v>0</v>
      </c>
      <c r="T391" s="59">
        <v>0</v>
      </c>
      <c r="U391" s="59">
        <v>0</v>
      </c>
      <c r="V391" s="59">
        <v>0</v>
      </c>
      <c r="W391" s="59">
        <v>1640</v>
      </c>
      <c r="X391" s="59">
        <v>0</v>
      </c>
      <c r="Y391" s="59">
        <v>0</v>
      </c>
      <c r="Z391" s="59">
        <v>0</v>
      </c>
    </row>
    <row r="392" spans="1:26" s="45" customFormat="1" ht="52.5" hidden="1" customHeight="1" x14ac:dyDescent="0.2">
      <c r="A392" s="46"/>
      <c r="B392" s="80"/>
      <c r="C392" s="57"/>
      <c r="D392" s="57"/>
      <c r="E392" s="80"/>
      <c r="F392" s="13" t="s">
        <v>18</v>
      </c>
      <c r="G392" s="32">
        <f t="shared" si="272"/>
        <v>0</v>
      </c>
      <c r="H392" s="34">
        <v>0</v>
      </c>
      <c r="I392" s="34">
        <v>0</v>
      </c>
      <c r="J392" s="34">
        <v>0</v>
      </c>
      <c r="K392" s="34">
        <v>0</v>
      </c>
      <c r="L392" s="34">
        <v>0</v>
      </c>
      <c r="M392" s="34">
        <v>0</v>
      </c>
      <c r="N392" s="34">
        <v>0</v>
      </c>
      <c r="O392" s="34">
        <v>0</v>
      </c>
      <c r="P392" s="80"/>
      <c r="Q392" s="57"/>
      <c r="R392" s="57"/>
      <c r="S392" s="60"/>
      <c r="T392" s="60"/>
      <c r="U392" s="60"/>
      <c r="V392" s="60"/>
      <c r="W392" s="60"/>
      <c r="X392" s="60"/>
      <c r="Y392" s="60"/>
      <c r="Z392" s="60"/>
    </row>
    <row r="393" spans="1:26" s="45" customFormat="1" ht="46.5" hidden="1" customHeight="1" x14ac:dyDescent="0.2">
      <c r="A393" s="46"/>
      <c r="B393" s="81"/>
      <c r="C393" s="58"/>
      <c r="D393" s="58"/>
      <c r="E393" s="81"/>
      <c r="F393" s="13" t="s">
        <v>19</v>
      </c>
      <c r="G393" s="32">
        <f t="shared" si="272"/>
        <v>0</v>
      </c>
      <c r="H393" s="34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0</v>
      </c>
      <c r="N393" s="34">
        <v>0</v>
      </c>
      <c r="O393" s="34">
        <v>0</v>
      </c>
      <c r="P393" s="81"/>
      <c r="Q393" s="58"/>
      <c r="R393" s="58"/>
      <c r="S393" s="61"/>
      <c r="T393" s="61"/>
      <c r="U393" s="61"/>
      <c r="V393" s="61"/>
      <c r="W393" s="61"/>
      <c r="X393" s="61"/>
      <c r="Y393" s="61"/>
      <c r="Z393" s="61"/>
    </row>
    <row r="394" spans="1:26" ht="49.5" hidden="1" customHeight="1" x14ac:dyDescent="0.2">
      <c r="A394" s="44"/>
      <c r="B394" s="79" t="s">
        <v>210</v>
      </c>
      <c r="C394" s="56">
        <v>2024</v>
      </c>
      <c r="D394" s="56">
        <v>2024</v>
      </c>
      <c r="E394" s="79" t="s">
        <v>55</v>
      </c>
      <c r="F394" s="11" t="s">
        <v>13</v>
      </c>
      <c r="G394" s="32">
        <f t="shared" si="272"/>
        <v>0</v>
      </c>
      <c r="H394" s="34">
        <f>H395+H396</f>
        <v>0</v>
      </c>
      <c r="I394" s="34">
        <f t="shared" ref="I394:O394" si="285">I395+I396</f>
        <v>0</v>
      </c>
      <c r="J394" s="34">
        <f t="shared" si="285"/>
        <v>0</v>
      </c>
      <c r="K394" s="34">
        <f t="shared" si="285"/>
        <v>0</v>
      </c>
      <c r="L394" s="34">
        <f t="shared" si="285"/>
        <v>0</v>
      </c>
      <c r="M394" s="34">
        <f t="shared" si="285"/>
        <v>0</v>
      </c>
      <c r="N394" s="34">
        <f t="shared" ref="N394" si="286">N395+N396</f>
        <v>0</v>
      </c>
      <c r="O394" s="34">
        <f t="shared" si="285"/>
        <v>0</v>
      </c>
      <c r="P394" s="79" t="s">
        <v>167</v>
      </c>
      <c r="Q394" s="56" t="s">
        <v>93</v>
      </c>
      <c r="R394" s="56">
        <v>16</v>
      </c>
      <c r="S394" s="59">
        <v>0</v>
      </c>
      <c r="T394" s="59">
        <v>0</v>
      </c>
      <c r="U394" s="59">
        <v>0</v>
      </c>
      <c r="V394" s="59">
        <v>16</v>
      </c>
      <c r="W394" s="59">
        <v>0</v>
      </c>
      <c r="X394" s="59">
        <v>0</v>
      </c>
      <c r="Y394" s="59">
        <v>0</v>
      </c>
      <c r="Z394" s="59">
        <v>0</v>
      </c>
    </row>
    <row r="395" spans="1:26" ht="52.5" hidden="1" customHeight="1" x14ac:dyDescent="0.2">
      <c r="A395" s="44"/>
      <c r="B395" s="80"/>
      <c r="C395" s="57"/>
      <c r="D395" s="57"/>
      <c r="E395" s="80"/>
      <c r="F395" s="13" t="s">
        <v>18</v>
      </c>
      <c r="G395" s="32">
        <f t="shared" si="272"/>
        <v>0</v>
      </c>
      <c r="H395" s="34">
        <v>0</v>
      </c>
      <c r="I395" s="34">
        <v>0</v>
      </c>
      <c r="J395" s="34">
        <v>0</v>
      </c>
      <c r="K395" s="34">
        <v>0</v>
      </c>
      <c r="L395" s="34">
        <v>0</v>
      </c>
      <c r="M395" s="34">
        <v>0</v>
      </c>
      <c r="N395" s="34">
        <v>0</v>
      </c>
      <c r="O395" s="34">
        <v>0</v>
      </c>
      <c r="P395" s="80"/>
      <c r="Q395" s="57"/>
      <c r="R395" s="57"/>
      <c r="S395" s="60"/>
      <c r="T395" s="60"/>
      <c r="U395" s="60"/>
      <c r="V395" s="60"/>
      <c r="W395" s="60"/>
      <c r="X395" s="60"/>
      <c r="Y395" s="60"/>
      <c r="Z395" s="60"/>
    </row>
    <row r="396" spans="1:26" ht="46.5" hidden="1" customHeight="1" x14ac:dyDescent="0.2">
      <c r="A396" s="44"/>
      <c r="B396" s="81"/>
      <c r="C396" s="58"/>
      <c r="D396" s="58"/>
      <c r="E396" s="81"/>
      <c r="F396" s="13" t="s">
        <v>19</v>
      </c>
      <c r="G396" s="32">
        <f t="shared" si="272"/>
        <v>0</v>
      </c>
      <c r="H396" s="34">
        <v>0</v>
      </c>
      <c r="I396" s="34">
        <v>0</v>
      </c>
      <c r="J396" s="34">
        <v>0</v>
      </c>
      <c r="K396" s="34">
        <v>0</v>
      </c>
      <c r="L396" s="34">
        <v>0</v>
      </c>
      <c r="M396" s="34">
        <v>0</v>
      </c>
      <c r="N396" s="34">
        <v>0</v>
      </c>
      <c r="O396" s="34">
        <v>0</v>
      </c>
      <c r="P396" s="81"/>
      <c r="Q396" s="58"/>
      <c r="R396" s="58"/>
      <c r="S396" s="61"/>
      <c r="T396" s="61"/>
      <c r="U396" s="61"/>
      <c r="V396" s="61"/>
      <c r="W396" s="61"/>
      <c r="X396" s="61"/>
      <c r="Y396" s="61"/>
      <c r="Z396" s="61"/>
    </row>
    <row r="397" spans="1:26" ht="49.5" hidden="1" customHeight="1" x14ac:dyDescent="0.2">
      <c r="A397" s="44"/>
      <c r="B397" s="79" t="s">
        <v>211</v>
      </c>
      <c r="C397" s="56">
        <v>2024</v>
      </c>
      <c r="D397" s="56">
        <v>2024</v>
      </c>
      <c r="E397" s="79" t="s">
        <v>55</v>
      </c>
      <c r="F397" s="11" t="s">
        <v>13</v>
      </c>
      <c r="G397" s="32">
        <f t="shared" si="272"/>
        <v>0</v>
      </c>
      <c r="H397" s="34">
        <f>H398+H399</f>
        <v>0</v>
      </c>
      <c r="I397" s="34">
        <f t="shared" ref="I397:O397" si="287">I398+I399</f>
        <v>0</v>
      </c>
      <c r="J397" s="34">
        <f t="shared" si="287"/>
        <v>0</v>
      </c>
      <c r="K397" s="34">
        <f t="shared" si="287"/>
        <v>0</v>
      </c>
      <c r="L397" s="34">
        <f t="shared" si="287"/>
        <v>0</v>
      </c>
      <c r="M397" s="34">
        <f t="shared" si="287"/>
        <v>0</v>
      </c>
      <c r="N397" s="34">
        <f t="shared" ref="N397" si="288">N398+N399</f>
        <v>0</v>
      </c>
      <c r="O397" s="34">
        <f t="shared" si="287"/>
        <v>0</v>
      </c>
      <c r="P397" s="79" t="s">
        <v>167</v>
      </c>
      <c r="Q397" s="56" t="s">
        <v>93</v>
      </c>
      <c r="R397" s="55">
        <v>16</v>
      </c>
      <c r="S397" s="59">
        <v>0</v>
      </c>
      <c r="T397" s="59">
        <v>0</v>
      </c>
      <c r="U397" s="59">
        <v>0</v>
      </c>
      <c r="V397" s="59">
        <v>0</v>
      </c>
      <c r="W397" s="59">
        <v>16</v>
      </c>
      <c r="X397" s="59">
        <v>0</v>
      </c>
      <c r="Y397" s="59">
        <v>0</v>
      </c>
      <c r="Z397" s="59">
        <v>0</v>
      </c>
    </row>
    <row r="398" spans="1:26" ht="52.5" hidden="1" customHeight="1" x14ac:dyDescent="0.2">
      <c r="A398" s="44"/>
      <c r="B398" s="80"/>
      <c r="C398" s="57"/>
      <c r="D398" s="57"/>
      <c r="E398" s="80"/>
      <c r="F398" s="13" t="s">
        <v>18</v>
      </c>
      <c r="G398" s="32">
        <f t="shared" si="272"/>
        <v>0</v>
      </c>
      <c r="H398" s="34">
        <v>0</v>
      </c>
      <c r="I398" s="34">
        <v>0</v>
      </c>
      <c r="J398" s="34">
        <v>0</v>
      </c>
      <c r="K398" s="34">
        <v>0</v>
      </c>
      <c r="L398" s="34">
        <v>0</v>
      </c>
      <c r="M398" s="34">
        <v>0</v>
      </c>
      <c r="N398" s="34">
        <v>0</v>
      </c>
      <c r="O398" s="34">
        <v>0</v>
      </c>
      <c r="P398" s="80"/>
      <c r="Q398" s="57"/>
      <c r="R398" s="55"/>
      <c r="S398" s="60"/>
      <c r="T398" s="60"/>
      <c r="U398" s="60"/>
      <c r="V398" s="60"/>
      <c r="W398" s="60"/>
      <c r="X398" s="60"/>
      <c r="Y398" s="60"/>
      <c r="Z398" s="60"/>
    </row>
    <row r="399" spans="1:26" ht="46.5" hidden="1" customHeight="1" x14ac:dyDescent="0.2">
      <c r="A399" s="44"/>
      <c r="B399" s="81"/>
      <c r="C399" s="58"/>
      <c r="D399" s="58"/>
      <c r="E399" s="81"/>
      <c r="F399" s="13" t="s">
        <v>19</v>
      </c>
      <c r="G399" s="32">
        <f t="shared" si="272"/>
        <v>0</v>
      </c>
      <c r="H399" s="34">
        <v>0</v>
      </c>
      <c r="I399" s="34">
        <v>0</v>
      </c>
      <c r="J399" s="34">
        <v>0</v>
      </c>
      <c r="K399" s="34">
        <v>0</v>
      </c>
      <c r="L399" s="34">
        <v>0</v>
      </c>
      <c r="M399" s="34">
        <v>0</v>
      </c>
      <c r="N399" s="34">
        <v>0</v>
      </c>
      <c r="O399" s="34">
        <v>0</v>
      </c>
      <c r="P399" s="81"/>
      <c r="Q399" s="58"/>
      <c r="R399" s="55"/>
      <c r="S399" s="61"/>
      <c r="T399" s="61"/>
      <c r="U399" s="61"/>
      <c r="V399" s="61"/>
      <c r="W399" s="61"/>
      <c r="X399" s="61"/>
      <c r="Y399" s="61"/>
      <c r="Z399" s="61"/>
    </row>
    <row r="400" spans="1:26" ht="57.75" customHeight="1" x14ac:dyDescent="0.2">
      <c r="A400" s="49"/>
      <c r="B400" s="79" t="s">
        <v>229</v>
      </c>
      <c r="C400" s="56">
        <v>2025</v>
      </c>
      <c r="D400" s="56">
        <v>2025</v>
      </c>
      <c r="E400" s="79" t="s">
        <v>236</v>
      </c>
      <c r="F400" s="11" t="s">
        <v>13</v>
      </c>
      <c r="G400" s="32">
        <f t="shared" ref="G400:G402" si="289">SUM(H400:O400)</f>
        <v>25751367.68</v>
      </c>
      <c r="H400" s="34">
        <f>H401+H402</f>
        <v>0</v>
      </c>
      <c r="I400" s="34">
        <f t="shared" ref="I400:O400" si="290">I401+I402</f>
        <v>0</v>
      </c>
      <c r="J400" s="34">
        <f t="shared" si="290"/>
        <v>0</v>
      </c>
      <c r="K400" s="34">
        <f t="shared" si="290"/>
        <v>0</v>
      </c>
      <c r="L400" s="34">
        <f t="shared" si="290"/>
        <v>0</v>
      </c>
      <c r="M400" s="34">
        <f t="shared" si="290"/>
        <v>25751367.68</v>
      </c>
      <c r="N400" s="34">
        <f t="shared" ref="N400" si="291">N401+N402</f>
        <v>0</v>
      </c>
      <c r="O400" s="34">
        <f t="shared" si="290"/>
        <v>0</v>
      </c>
      <c r="P400" s="79" t="s">
        <v>230</v>
      </c>
      <c r="Q400" s="56" t="s">
        <v>21</v>
      </c>
      <c r="R400" s="55">
        <v>1</v>
      </c>
      <c r="S400" s="59">
        <v>0</v>
      </c>
      <c r="T400" s="59">
        <v>0</v>
      </c>
      <c r="U400" s="59">
        <v>0</v>
      </c>
      <c r="V400" s="59">
        <v>0</v>
      </c>
      <c r="W400" s="59">
        <v>0</v>
      </c>
      <c r="X400" s="59">
        <v>1</v>
      </c>
      <c r="Y400" s="59">
        <v>0</v>
      </c>
      <c r="Z400" s="59">
        <v>0</v>
      </c>
    </row>
    <row r="401" spans="1:26" ht="52.5" customHeight="1" x14ac:dyDescent="0.2">
      <c r="A401" s="49"/>
      <c r="B401" s="80"/>
      <c r="C401" s="57"/>
      <c r="D401" s="57"/>
      <c r="E401" s="80"/>
      <c r="F401" s="13" t="s">
        <v>18</v>
      </c>
      <c r="G401" s="32">
        <f t="shared" si="289"/>
        <v>1040000</v>
      </c>
      <c r="H401" s="34">
        <v>0</v>
      </c>
      <c r="I401" s="34">
        <v>0</v>
      </c>
      <c r="J401" s="34">
        <v>0</v>
      </c>
      <c r="K401" s="34">
        <v>0</v>
      </c>
      <c r="L401" s="34">
        <v>0</v>
      </c>
      <c r="M401" s="34">
        <v>1040000</v>
      </c>
      <c r="N401" s="34">
        <v>0</v>
      </c>
      <c r="O401" s="34">
        <v>0</v>
      </c>
      <c r="P401" s="80"/>
      <c r="Q401" s="57"/>
      <c r="R401" s="55"/>
      <c r="S401" s="60"/>
      <c r="T401" s="60"/>
      <c r="U401" s="60"/>
      <c r="V401" s="60"/>
      <c r="W401" s="60"/>
      <c r="X401" s="60"/>
      <c r="Y401" s="60"/>
      <c r="Z401" s="60"/>
    </row>
    <row r="402" spans="1:26" ht="65.25" customHeight="1" x14ac:dyDescent="0.2">
      <c r="A402" s="49"/>
      <c r="B402" s="81"/>
      <c r="C402" s="58"/>
      <c r="D402" s="58"/>
      <c r="E402" s="81"/>
      <c r="F402" s="13" t="s">
        <v>19</v>
      </c>
      <c r="G402" s="32">
        <f t="shared" si="289"/>
        <v>24711367.68</v>
      </c>
      <c r="H402" s="34">
        <v>0</v>
      </c>
      <c r="I402" s="34">
        <v>0</v>
      </c>
      <c r="J402" s="34">
        <v>0</v>
      </c>
      <c r="K402" s="34">
        <v>0</v>
      </c>
      <c r="L402" s="34">
        <v>0</v>
      </c>
      <c r="M402" s="34">
        <v>24711367.68</v>
      </c>
      <c r="N402" s="34">
        <v>0</v>
      </c>
      <c r="O402" s="34">
        <v>0</v>
      </c>
      <c r="P402" s="81"/>
      <c r="Q402" s="58"/>
      <c r="R402" s="55"/>
      <c r="S402" s="61"/>
      <c r="T402" s="61"/>
      <c r="U402" s="61"/>
      <c r="V402" s="61"/>
      <c r="W402" s="61"/>
      <c r="X402" s="61"/>
      <c r="Y402" s="61"/>
      <c r="Z402" s="61"/>
    </row>
    <row r="403" spans="1:26" ht="51" customHeight="1" x14ac:dyDescent="0.2">
      <c r="A403" s="49"/>
      <c r="B403" s="79" t="s">
        <v>231</v>
      </c>
      <c r="C403" s="56">
        <v>2025</v>
      </c>
      <c r="D403" s="56">
        <v>2025</v>
      </c>
      <c r="E403" s="79" t="s">
        <v>236</v>
      </c>
      <c r="F403" s="11" t="s">
        <v>13</v>
      </c>
      <c r="G403" s="32">
        <f t="shared" ref="G403:G405" si="292">SUM(H403:O403)</f>
        <v>520000</v>
      </c>
      <c r="H403" s="34">
        <f>H404+H405</f>
        <v>0</v>
      </c>
      <c r="I403" s="34">
        <f t="shared" ref="I403:O403" si="293">I404+I405</f>
        <v>0</v>
      </c>
      <c r="J403" s="34">
        <f t="shared" si="293"/>
        <v>0</v>
      </c>
      <c r="K403" s="34">
        <f t="shared" si="293"/>
        <v>0</v>
      </c>
      <c r="L403" s="34">
        <f t="shared" si="293"/>
        <v>0</v>
      </c>
      <c r="M403" s="34">
        <f t="shared" si="293"/>
        <v>520000</v>
      </c>
      <c r="N403" s="34">
        <f t="shared" si="293"/>
        <v>0</v>
      </c>
      <c r="O403" s="34">
        <f t="shared" si="293"/>
        <v>0</v>
      </c>
      <c r="P403" s="79" t="s">
        <v>230</v>
      </c>
      <c r="Q403" s="56" t="s">
        <v>21</v>
      </c>
      <c r="R403" s="55">
        <v>1</v>
      </c>
      <c r="S403" s="59">
        <v>0</v>
      </c>
      <c r="T403" s="59">
        <v>0</v>
      </c>
      <c r="U403" s="59">
        <v>0</v>
      </c>
      <c r="V403" s="59">
        <v>0</v>
      </c>
      <c r="W403" s="59">
        <v>0</v>
      </c>
      <c r="X403" s="59">
        <v>1</v>
      </c>
      <c r="Y403" s="59">
        <v>0</v>
      </c>
      <c r="Z403" s="59">
        <v>0</v>
      </c>
    </row>
    <row r="404" spans="1:26" ht="52.5" customHeight="1" x14ac:dyDescent="0.2">
      <c r="A404" s="49"/>
      <c r="B404" s="80"/>
      <c r="C404" s="57"/>
      <c r="D404" s="57"/>
      <c r="E404" s="80"/>
      <c r="F404" s="13" t="s">
        <v>18</v>
      </c>
      <c r="G404" s="32">
        <f t="shared" si="292"/>
        <v>520000</v>
      </c>
      <c r="H404" s="34">
        <v>0</v>
      </c>
      <c r="I404" s="34">
        <v>0</v>
      </c>
      <c r="J404" s="34">
        <v>0</v>
      </c>
      <c r="K404" s="34">
        <v>0</v>
      </c>
      <c r="L404" s="34">
        <v>0</v>
      </c>
      <c r="M404" s="34">
        <v>520000</v>
      </c>
      <c r="N404" s="34">
        <v>0</v>
      </c>
      <c r="O404" s="34">
        <v>0</v>
      </c>
      <c r="P404" s="80"/>
      <c r="Q404" s="57"/>
      <c r="R404" s="55"/>
      <c r="S404" s="60"/>
      <c r="T404" s="60"/>
      <c r="U404" s="60"/>
      <c r="V404" s="60"/>
      <c r="W404" s="60"/>
      <c r="X404" s="60"/>
      <c r="Y404" s="60"/>
      <c r="Z404" s="60"/>
    </row>
    <row r="405" spans="1:26" ht="39.75" customHeight="1" x14ac:dyDescent="0.2">
      <c r="A405" s="49"/>
      <c r="B405" s="81"/>
      <c r="C405" s="58"/>
      <c r="D405" s="58"/>
      <c r="E405" s="81"/>
      <c r="F405" s="13" t="s">
        <v>19</v>
      </c>
      <c r="G405" s="32">
        <f t="shared" si="292"/>
        <v>0</v>
      </c>
      <c r="H405" s="34">
        <v>0</v>
      </c>
      <c r="I405" s="34">
        <v>0</v>
      </c>
      <c r="J405" s="34">
        <v>0</v>
      </c>
      <c r="K405" s="34">
        <v>0</v>
      </c>
      <c r="L405" s="34">
        <v>0</v>
      </c>
      <c r="M405" s="34">
        <v>0</v>
      </c>
      <c r="N405" s="34">
        <v>0</v>
      </c>
      <c r="O405" s="34">
        <v>0</v>
      </c>
      <c r="P405" s="81"/>
      <c r="Q405" s="58"/>
      <c r="R405" s="55"/>
      <c r="S405" s="61"/>
      <c r="T405" s="61"/>
      <c r="U405" s="61"/>
      <c r="V405" s="61"/>
      <c r="W405" s="61"/>
      <c r="X405" s="61"/>
      <c r="Y405" s="61"/>
      <c r="Z405" s="61"/>
    </row>
    <row r="406" spans="1:26" ht="51" customHeight="1" x14ac:dyDescent="0.2">
      <c r="A406" s="49"/>
      <c r="B406" s="79" t="s">
        <v>232</v>
      </c>
      <c r="C406" s="56">
        <v>2025</v>
      </c>
      <c r="D406" s="56">
        <v>2025</v>
      </c>
      <c r="E406" s="79" t="s">
        <v>236</v>
      </c>
      <c r="F406" s="11" t="s">
        <v>13</v>
      </c>
      <c r="G406" s="32">
        <f t="shared" ref="G406:G411" si="294">SUM(H406:O406)</f>
        <v>520000</v>
      </c>
      <c r="H406" s="34">
        <f>H407+H408</f>
        <v>0</v>
      </c>
      <c r="I406" s="34">
        <f t="shared" ref="I406:O406" si="295">I407+I408</f>
        <v>0</v>
      </c>
      <c r="J406" s="34">
        <f t="shared" si="295"/>
        <v>0</v>
      </c>
      <c r="K406" s="34">
        <f t="shared" si="295"/>
        <v>0</v>
      </c>
      <c r="L406" s="34">
        <f t="shared" si="295"/>
        <v>0</v>
      </c>
      <c r="M406" s="34">
        <f t="shared" si="295"/>
        <v>520000</v>
      </c>
      <c r="N406" s="34">
        <f t="shared" si="295"/>
        <v>0</v>
      </c>
      <c r="O406" s="34">
        <f t="shared" si="295"/>
        <v>0</v>
      </c>
      <c r="P406" s="79" t="s">
        <v>230</v>
      </c>
      <c r="Q406" s="56" t="s">
        <v>21</v>
      </c>
      <c r="R406" s="55">
        <v>1</v>
      </c>
      <c r="S406" s="59">
        <v>0</v>
      </c>
      <c r="T406" s="59">
        <v>0</v>
      </c>
      <c r="U406" s="59">
        <v>0</v>
      </c>
      <c r="V406" s="59">
        <v>0</v>
      </c>
      <c r="W406" s="59">
        <v>0</v>
      </c>
      <c r="X406" s="59">
        <v>1</v>
      </c>
      <c r="Y406" s="59">
        <v>0</v>
      </c>
      <c r="Z406" s="59">
        <v>0</v>
      </c>
    </row>
    <row r="407" spans="1:26" ht="52.5" customHeight="1" x14ac:dyDescent="0.2">
      <c r="A407" s="49"/>
      <c r="B407" s="80"/>
      <c r="C407" s="57"/>
      <c r="D407" s="57"/>
      <c r="E407" s="80"/>
      <c r="F407" s="13" t="s">
        <v>18</v>
      </c>
      <c r="G407" s="32">
        <f t="shared" si="294"/>
        <v>520000</v>
      </c>
      <c r="H407" s="34">
        <v>0</v>
      </c>
      <c r="I407" s="34">
        <v>0</v>
      </c>
      <c r="J407" s="34">
        <v>0</v>
      </c>
      <c r="K407" s="34">
        <v>0</v>
      </c>
      <c r="L407" s="34">
        <v>0</v>
      </c>
      <c r="M407" s="34">
        <v>520000</v>
      </c>
      <c r="N407" s="34">
        <v>0</v>
      </c>
      <c r="O407" s="34">
        <v>0</v>
      </c>
      <c r="P407" s="80"/>
      <c r="Q407" s="57"/>
      <c r="R407" s="55"/>
      <c r="S407" s="60"/>
      <c r="T407" s="60"/>
      <c r="U407" s="60"/>
      <c r="V407" s="60"/>
      <c r="W407" s="60"/>
      <c r="X407" s="60"/>
      <c r="Y407" s="60"/>
      <c r="Z407" s="60"/>
    </row>
    <row r="408" spans="1:26" ht="41.25" customHeight="1" x14ac:dyDescent="0.2">
      <c r="A408" s="49"/>
      <c r="B408" s="81"/>
      <c r="C408" s="58"/>
      <c r="D408" s="58"/>
      <c r="E408" s="81"/>
      <c r="F408" s="13" t="s">
        <v>19</v>
      </c>
      <c r="G408" s="32">
        <f t="shared" si="294"/>
        <v>0</v>
      </c>
      <c r="H408" s="34">
        <v>0</v>
      </c>
      <c r="I408" s="34">
        <v>0</v>
      </c>
      <c r="J408" s="34">
        <v>0</v>
      </c>
      <c r="K408" s="34">
        <v>0</v>
      </c>
      <c r="L408" s="34">
        <v>0</v>
      </c>
      <c r="M408" s="34">
        <v>0</v>
      </c>
      <c r="N408" s="34">
        <v>0</v>
      </c>
      <c r="O408" s="34">
        <v>0</v>
      </c>
      <c r="P408" s="81"/>
      <c r="Q408" s="58"/>
      <c r="R408" s="55"/>
      <c r="S408" s="61"/>
      <c r="T408" s="61"/>
      <c r="U408" s="61"/>
      <c r="V408" s="61"/>
      <c r="W408" s="61"/>
      <c r="X408" s="61"/>
      <c r="Y408" s="61"/>
      <c r="Z408" s="61"/>
    </row>
    <row r="409" spans="1:26" ht="51" customHeight="1" x14ac:dyDescent="0.2">
      <c r="A409" s="54"/>
      <c r="B409" s="79" t="s">
        <v>233</v>
      </c>
      <c r="C409" s="56">
        <v>2025</v>
      </c>
      <c r="D409" s="56">
        <v>2025</v>
      </c>
      <c r="E409" s="79" t="s">
        <v>236</v>
      </c>
      <c r="F409" s="11" t="s">
        <v>13</v>
      </c>
      <c r="G409" s="32">
        <f t="shared" si="294"/>
        <v>189875.76</v>
      </c>
      <c r="H409" s="34">
        <f>H410+H411</f>
        <v>0</v>
      </c>
      <c r="I409" s="34">
        <f t="shared" ref="I409:O409" si="296">I410+I411</f>
        <v>0</v>
      </c>
      <c r="J409" s="34">
        <f t="shared" si="296"/>
        <v>0</v>
      </c>
      <c r="K409" s="34">
        <f t="shared" si="296"/>
        <v>0</v>
      </c>
      <c r="L409" s="34">
        <f t="shared" si="296"/>
        <v>0</v>
      </c>
      <c r="M409" s="34">
        <f t="shared" si="296"/>
        <v>189875.76</v>
      </c>
      <c r="N409" s="34">
        <f t="shared" si="296"/>
        <v>0</v>
      </c>
      <c r="O409" s="34">
        <f t="shared" si="296"/>
        <v>0</v>
      </c>
      <c r="P409" s="79" t="s">
        <v>230</v>
      </c>
      <c r="Q409" s="56" t="s">
        <v>21</v>
      </c>
      <c r="R409" s="55">
        <v>1</v>
      </c>
      <c r="S409" s="59">
        <v>0</v>
      </c>
      <c r="T409" s="59">
        <v>0</v>
      </c>
      <c r="U409" s="59">
        <v>0</v>
      </c>
      <c r="V409" s="59">
        <v>0</v>
      </c>
      <c r="W409" s="59">
        <v>0</v>
      </c>
      <c r="X409" s="59">
        <v>1</v>
      </c>
      <c r="Y409" s="59">
        <v>0</v>
      </c>
      <c r="Z409" s="59">
        <v>0</v>
      </c>
    </row>
    <row r="410" spans="1:26" ht="52.5" customHeight="1" x14ac:dyDescent="0.2">
      <c r="A410" s="54"/>
      <c r="B410" s="80"/>
      <c r="C410" s="57"/>
      <c r="D410" s="57"/>
      <c r="E410" s="80"/>
      <c r="F410" s="13" t="s">
        <v>18</v>
      </c>
      <c r="G410" s="32">
        <f t="shared" si="294"/>
        <v>189875.76</v>
      </c>
      <c r="H410" s="34">
        <v>0</v>
      </c>
      <c r="I410" s="34">
        <v>0</v>
      </c>
      <c r="J410" s="34">
        <v>0</v>
      </c>
      <c r="K410" s="34">
        <v>0</v>
      </c>
      <c r="L410" s="34">
        <v>0</v>
      </c>
      <c r="M410" s="34">
        <v>189875.76</v>
      </c>
      <c r="N410" s="34">
        <v>0</v>
      </c>
      <c r="O410" s="34">
        <v>0</v>
      </c>
      <c r="P410" s="80"/>
      <c r="Q410" s="57"/>
      <c r="R410" s="55"/>
      <c r="S410" s="60"/>
      <c r="T410" s="60"/>
      <c r="U410" s="60"/>
      <c r="V410" s="60"/>
      <c r="W410" s="60"/>
      <c r="X410" s="60"/>
      <c r="Y410" s="60"/>
      <c r="Z410" s="60"/>
    </row>
    <row r="411" spans="1:26" ht="48" customHeight="1" x14ac:dyDescent="0.2">
      <c r="A411" s="54"/>
      <c r="B411" s="81"/>
      <c r="C411" s="58"/>
      <c r="D411" s="58"/>
      <c r="E411" s="81"/>
      <c r="F411" s="13" t="s">
        <v>19</v>
      </c>
      <c r="G411" s="32">
        <f t="shared" si="294"/>
        <v>0</v>
      </c>
      <c r="H411" s="34">
        <v>0</v>
      </c>
      <c r="I411" s="34">
        <v>0</v>
      </c>
      <c r="J411" s="34">
        <v>0</v>
      </c>
      <c r="K411" s="34">
        <v>0</v>
      </c>
      <c r="L411" s="34">
        <v>0</v>
      </c>
      <c r="M411" s="34">
        <v>0</v>
      </c>
      <c r="N411" s="34">
        <v>0</v>
      </c>
      <c r="O411" s="34">
        <v>0</v>
      </c>
      <c r="P411" s="81"/>
      <c r="Q411" s="58"/>
      <c r="R411" s="55"/>
      <c r="S411" s="61"/>
      <c r="T411" s="61"/>
      <c r="U411" s="61"/>
      <c r="V411" s="61"/>
      <c r="W411" s="61"/>
      <c r="X411" s="61"/>
      <c r="Y411" s="61"/>
      <c r="Z411" s="61"/>
    </row>
    <row r="412" spans="1:26" ht="51" customHeight="1" x14ac:dyDescent="0.2">
      <c r="A412" s="49"/>
      <c r="B412" s="79" t="s">
        <v>249</v>
      </c>
      <c r="C412" s="56">
        <v>2025</v>
      </c>
      <c r="D412" s="56">
        <v>2025</v>
      </c>
      <c r="E412" s="79" t="s">
        <v>236</v>
      </c>
      <c r="F412" s="11" t="s">
        <v>13</v>
      </c>
      <c r="G412" s="32">
        <f t="shared" ref="G412:G414" si="297">SUM(H412:O412)</f>
        <v>330000</v>
      </c>
      <c r="H412" s="34">
        <f>H413+H414</f>
        <v>0</v>
      </c>
      <c r="I412" s="34">
        <f t="shared" ref="I412:O412" si="298">I413+I414</f>
        <v>0</v>
      </c>
      <c r="J412" s="34">
        <f t="shared" si="298"/>
        <v>0</v>
      </c>
      <c r="K412" s="34">
        <f t="shared" si="298"/>
        <v>0</v>
      </c>
      <c r="L412" s="34">
        <f t="shared" si="298"/>
        <v>0</v>
      </c>
      <c r="M412" s="34">
        <f t="shared" si="298"/>
        <v>330000</v>
      </c>
      <c r="N412" s="34">
        <f t="shared" si="298"/>
        <v>0</v>
      </c>
      <c r="O412" s="34">
        <f t="shared" si="298"/>
        <v>0</v>
      </c>
      <c r="P412" s="79" t="s">
        <v>230</v>
      </c>
      <c r="Q412" s="56" t="s">
        <v>21</v>
      </c>
      <c r="R412" s="55">
        <v>1</v>
      </c>
      <c r="S412" s="59">
        <v>0</v>
      </c>
      <c r="T412" s="59">
        <v>0</v>
      </c>
      <c r="U412" s="59">
        <v>0</v>
      </c>
      <c r="V412" s="59">
        <v>0</v>
      </c>
      <c r="W412" s="59">
        <v>0</v>
      </c>
      <c r="X412" s="59">
        <v>1</v>
      </c>
      <c r="Y412" s="59">
        <v>0</v>
      </c>
      <c r="Z412" s="59">
        <v>0</v>
      </c>
    </row>
    <row r="413" spans="1:26" ht="52.5" customHeight="1" x14ac:dyDescent="0.2">
      <c r="A413" s="49"/>
      <c r="B413" s="80"/>
      <c r="C413" s="57"/>
      <c r="D413" s="57"/>
      <c r="E413" s="80"/>
      <c r="F413" s="13" t="s">
        <v>18</v>
      </c>
      <c r="G413" s="32">
        <f t="shared" si="297"/>
        <v>330000</v>
      </c>
      <c r="H413" s="34">
        <v>0</v>
      </c>
      <c r="I413" s="34">
        <v>0</v>
      </c>
      <c r="J413" s="34">
        <v>0</v>
      </c>
      <c r="K413" s="34">
        <v>0</v>
      </c>
      <c r="L413" s="34">
        <v>0</v>
      </c>
      <c r="M413" s="34">
        <v>330000</v>
      </c>
      <c r="N413" s="34">
        <v>0</v>
      </c>
      <c r="O413" s="34">
        <v>0</v>
      </c>
      <c r="P413" s="80"/>
      <c r="Q413" s="57"/>
      <c r="R413" s="55"/>
      <c r="S413" s="60"/>
      <c r="T413" s="60"/>
      <c r="U413" s="60"/>
      <c r="V413" s="60"/>
      <c r="W413" s="60"/>
      <c r="X413" s="60"/>
      <c r="Y413" s="60"/>
      <c r="Z413" s="60"/>
    </row>
    <row r="414" spans="1:26" ht="48" customHeight="1" x14ac:dyDescent="0.2">
      <c r="A414" s="49"/>
      <c r="B414" s="81"/>
      <c r="C414" s="58"/>
      <c r="D414" s="58"/>
      <c r="E414" s="81"/>
      <c r="F414" s="13" t="s">
        <v>19</v>
      </c>
      <c r="G414" s="32">
        <f t="shared" si="297"/>
        <v>0</v>
      </c>
      <c r="H414" s="34">
        <v>0</v>
      </c>
      <c r="I414" s="34">
        <v>0</v>
      </c>
      <c r="J414" s="34">
        <v>0</v>
      </c>
      <c r="K414" s="34">
        <v>0</v>
      </c>
      <c r="L414" s="34">
        <v>0</v>
      </c>
      <c r="M414" s="34">
        <v>0</v>
      </c>
      <c r="N414" s="34">
        <v>0</v>
      </c>
      <c r="O414" s="34">
        <v>0</v>
      </c>
      <c r="P414" s="81"/>
      <c r="Q414" s="58"/>
      <c r="R414" s="55"/>
      <c r="S414" s="61"/>
      <c r="T414" s="61"/>
      <c r="U414" s="61"/>
      <c r="V414" s="61"/>
      <c r="W414" s="61"/>
      <c r="X414" s="61"/>
      <c r="Y414" s="61"/>
      <c r="Z414" s="61"/>
    </row>
    <row r="415" spans="1:26" ht="51.75" customHeight="1" x14ac:dyDescent="0.2">
      <c r="A415" s="91" t="s">
        <v>40</v>
      </c>
      <c r="B415" s="79" t="s">
        <v>239</v>
      </c>
      <c r="C415" s="56">
        <v>2023</v>
      </c>
      <c r="D415" s="56">
        <v>2025</v>
      </c>
      <c r="E415" s="79" t="s">
        <v>236</v>
      </c>
      <c r="F415" s="11" t="s">
        <v>13</v>
      </c>
      <c r="G415" s="32">
        <f t="shared" si="272"/>
        <v>164507.24</v>
      </c>
      <c r="H415" s="34">
        <f>H416+H417</f>
        <v>0</v>
      </c>
      <c r="I415" s="34">
        <f t="shared" ref="I415:L415" si="299">I416+I417</f>
        <v>0</v>
      </c>
      <c r="J415" s="34">
        <f>J416+J417</f>
        <v>0</v>
      </c>
      <c r="K415" s="34">
        <f t="shared" si="299"/>
        <v>150000</v>
      </c>
      <c r="L415" s="34">
        <f t="shared" si="299"/>
        <v>14383</v>
      </c>
      <c r="M415" s="34">
        <f>M416+M417</f>
        <v>124.24</v>
      </c>
      <c r="N415" s="34">
        <f>N416+N417</f>
        <v>0</v>
      </c>
      <c r="O415" s="34">
        <f>O416+O417</f>
        <v>0</v>
      </c>
      <c r="P415" s="79" t="s">
        <v>71</v>
      </c>
      <c r="Q415" s="56" t="s">
        <v>21</v>
      </c>
      <c r="R415" s="56">
        <v>1</v>
      </c>
      <c r="S415" s="59">
        <v>0</v>
      </c>
      <c r="T415" s="59">
        <v>0</v>
      </c>
      <c r="U415" s="59">
        <v>0</v>
      </c>
      <c r="V415" s="59">
        <v>0</v>
      </c>
      <c r="W415" s="59">
        <v>0</v>
      </c>
      <c r="X415" s="59">
        <v>1</v>
      </c>
      <c r="Y415" s="59">
        <v>0</v>
      </c>
      <c r="Z415" s="59">
        <v>0</v>
      </c>
    </row>
    <row r="416" spans="1:26" ht="60" customHeight="1" x14ac:dyDescent="0.2">
      <c r="A416" s="92"/>
      <c r="B416" s="80"/>
      <c r="C416" s="57"/>
      <c r="D416" s="57"/>
      <c r="E416" s="80"/>
      <c r="F416" s="13" t="s">
        <v>18</v>
      </c>
      <c r="G416" s="32">
        <f t="shared" si="272"/>
        <v>164507.24</v>
      </c>
      <c r="H416" s="34">
        <v>0</v>
      </c>
      <c r="I416" s="34">
        <v>0</v>
      </c>
      <c r="J416" s="34">
        <v>0</v>
      </c>
      <c r="K416" s="34">
        <v>150000</v>
      </c>
      <c r="L416" s="34">
        <v>14383</v>
      </c>
      <c r="M416" s="34">
        <v>124.24</v>
      </c>
      <c r="N416" s="34">
        <v>0</v>
      </c>
      <c r="O416" s="34">
        <v>0</v>
      </c>
      <c r="P416" s="80"/>
      <c r="Q416" s="57"/>
      <c r="R416" s="57"/>
      <c r="S416" s="60"/>
      <c r="T416" s="60"/>
      <c r="U416" s="60"/>
      <c r="V416" s="60"/>
      <c r="W416" s="60"/>
      <c r="X416" s="60"/>
      <c r="Y416" s="60"/>
      <c r="Z416" s="60"/>
    </row>
    <row r="417" spans="1:26" ht="19.899999999999999" customHeight="1" x14ac:dyDescent="0.2">
      <c r="A417" s="93"/>
      <c r="B417" s="81"/>
      <c r="C417" s="58"/>
      <c r="D417" s="58"/>
      <c r="E417" s="81"/>
      <c r="F417" s="13" t="s">
        <v>19</v>
      </c>
      <c r="G417" s="32">
        <f t="shared" si="272"/>
        <v>0</v>
      </c>
      <c r="H417" s="34">
        <v>0</v>
      </c>
      <c r="I417" s="34">
        <v>0</v>
      </c>
      <c r="J417" s="34">
        <v>0</v>
      </c>
      <c r="K417" s="34">
        <v>0</v>
      </c>
      <c r="L417" s="34">
        <v>0</v>
      </c>
      <c r="M417" s="34">
        <v>0</v>
      </c>
      <c r="N417" s="34">
        <v>0</v>
      </c>
      <c r="O417" s="34">
        <v>0</v>
      </c>
      <c r="P417" s="81"/>
      <c r="Q417" s="58"/>
      <c r="R417" s="58"/>
      <c r="S417" s="61"/>
      <c r="T417" s="61"/>
      <c r="U417" s="61"/>
      <c r="V417" s="61"/>
      <c r="W417" s="61"/>
      <c r="X417" s="61"/>
      <c r="Y417" s="61"/>
      <c r="Z417" s="61"/>
    </row>
    <row r="418" spans="1:26" ht="51" customHeight="1" x14ac:dyDescent="0.2">
      <c r="A418" s="90" t="s">
        <v>41</v>
      </c>
      <c r="B418" s="89" t="s">
        <v>72</v>
      </c>
      <c r="C418" s="55">
        <v>2023</v>
      </c>
      <c r="D418" s="55">
        <v>2024</v>
      </c>
      <c r="E418" s="79" t="s">
        <v>236</v>
      </c>
      <c r="F418" s="11" t="s">
        <v>13</v>
      </c>
      <c r="G418" s="32">
        <f t="shared" si="272"/>
        <v>1931890</v>
      </c>
      <c r="H418" s="34">
        <f>H419+H420</f>
        <v>0</v>
      </c>
      <c r="I418" s="34">
        <f t="shared" ref="I418:M418" si="300">I419+I420</f>
        <v>0</v>
      </c>
      <c r="J418" s="34">
        <f t="shared" si="300"/>
        <v>0</v>
      </c>
      <c r="K418" s="43">
        <f t="shared" si="300"/>
        <v>1893110</v>
      </c>
      <c r="L418" s="43">
        <f t="shared" si="300"/>
        <v>38780</v>
      </c>
      <c r="M418" s="34">
        <f t="shared" si="300"/>
        <v>0</v>
      </c>
      <c r="N418" s="34">
        <f t="shared" ref="N418:O418" si="301">N419+N420</f>
        <v>0</v>
      </c>
      <c r="O418" s="34">
        <f t="shared" si="301"/>
        <v>0</v>
      </c>
      <c r="P418" s="89" t="s">
        <v>158</v>
      </c>
      <c r="Q418" s="55" t="s">
        <v>21</v>
      </c>
      <c r="R418" s="55">
        <v>1</v>
      </c>
      <c r="S418" s="65">
        <v>0</v>
      </c>
      <c r="T418" s="65">
        <v>0</v>
      </c>
      <c r="U418" s="65">
        <v>0</v>
      </c>
      <c r="V418" s="65">
        <v>0</v>
      </c>
      <c r="W418" s="65">
        <v>0</v>
      </c>
      <c r="X418" s="65">
        <v>0</v>
      </c>
      <c r="Y418" s="65">
        <v>1</v>
      </c>
      <c r="Z418" s="65">
        <v>0</v>
      </c>
    </row>
    <row r="419" spans="1:26" ht="55.15" customHeight="1" x14ac:dyDescent="0.2">
      <c r="A419" s="90"/>
      <c r="B419" s="89"/>
      <c r="C419" s="55"/>
      <c r="D419" s="55"/>
      <c r="E419" s="80"/>
      <c r="F419" s="13" t="s">
        <v>18</v>
      </c>
      <c r="G419" s="32">
        <f t="shared" si="272"/>
        <v>1931890</v>
      </c>
      <c r="H419" s="34">
        <v>0</v>
      </c>
      <c r="I419" s="34">
        <v>0</v>
      </c>
      <c r="J419" s="34">
        <f t="shared" ref="J419" si="302">J422</f>
        <v>0</v>
      </c>
      <c r="K419" s="43">
        <v>1893110</v>
      </c>
      <c r="L419" s="43">
        <v>38780</v>
      </c>
      <c r="M419" s="34">
        <v>0</v>
      </c>
      <c r="N419" s="34">
        <v>0</v>
      </c>
      <c r="O419" s="34">
        <v>0</v>
      </c>
      <c r="P419" s="89"/>
      <c r="Q419" s="55"/>
      <c r="R419" s="55"/>
      <c r="S419" s="65"/>
      <c r="T419" s="65"/>
      <c r="U419" s="65"/>
      <c r="V419" s="65"/>
      <c r="W419" s="65"/>
      <c r="X419" s="65"/>
      <c r="Y419" s="65"/>
      <c r="Z419" s="65"/>
    </row>
    <row r="420" spans="1:26" ht="34.9" customHeight="1" x14ac:dyDescent="0.2">
      <c r="A420" s="90"/>
      <c r="B420" s="89"/>
      <c r="C420" s="55"/>
      <c r="D420" s="55"/>
      <c r="E420" s="81"/>
      <c r="F420" s="13" t="s">
        <v>19</v>
      </c>
      <c r="G420" s="32">
        <f t="shared" si="272"/>
        <v>0</v>
      </c>
      <c r="H420" s="34">
        <v>0</v>
      </c>
      <c r="I420" s="34">
        <v>0</v>
      </c>
      <c r="J420" s="34">
        <v>0</v>
      </c>
      <c r="K420" s="34">
        <v>0</v>
      </c>
      <c r="L420" s="34">
        <v>0</v>
      </c>
      <c r="M420" s="34">
        <v>0</v>
      </c>
      <c r="N420" s="34">
        <v>0</v>
      </c>
      <c r="O420" s="34">
        <v>0</v>
      </c>
      <c r="P420" s="89"/>
      <c r="Q420" s="55"/>
      <c r="R420" s="55"/>
      <c r="S420" s="65"/>
      <c r="T420" s="65"/>
      <c r="U420" s="65"/>
      <c r="V420" s="65"/>
      <c r="W420" s="65"/>
      <c r="X420" s="65"/>
      <c r="Y420" s="65"/>
      <c r="Z420" s="65"/>
    </row>
    <row r="421" spans="1:26" ht="50.25" hidden="1" customHeight="1" x14ac:dyDescent="0.2">
      <c r="A421" s="90"/>
      <c r="B421" s="89" t="s">
        <v>27</v>
      </c>
      <c r="C421" s="55">
        <v>2025</v>
      </c>
      <c r="D421" s="55">
        <v>2025</v>
      </c>
      <c r="E421" s="79" t="s">
        <v>236</v>
      </c>
      <c r="F421" s="11" t="s">
        <v>13</v>
      </c>
      <c r="G421" s="32">
        <f t="shared" si="272"/>
        <v>3000000</v>
      </c>
      <c r="H421" s="34">
        <f>H422+H423</f>
        <v>0</v>
      </c>
      <c r="I421" s="34">
        <v>0</v>
      </c>
      <c r="J421" s="34">
        <f t="shared" ref="J421:M421" si="303">J422+J423</f>
        <v>0</v>
      </c>
      <c r="K421" s="34">
        <f t="shared" si="303"/>
        <v>3000000</v>
      </c>
      <c r="L421" s="34">
        <f t="shared" ref="L421" si="304">L422+L423</f>
        <v>0</v>
      </c>
      <c r="M421" s="34">
        <f t="shared" si="303"/>
        <v>0</v>
      </c>
      <c r="N421" s="34">
        <f t="shared" ref="N421:O421" si="305">N422+N423</f>
        <v>0</v>
      </c>
      <c r="O421" s="34">
        <f t="shared" si="305"/>
        <v>0</v>
      </c>
      <c r="P421" s="89" t="s">
        <v>158</v>
      </c>
      <c r="Q421" s="55" t="s">
        <v>21</v>
      </c>
      <c r="R421" s="55">
        <v>1</v>
      </c>
      <c r="S421" s="65"/>
      <c r="T421" s="65"/>
      <c r="U421" s="65"/>
      <c r="V421" s="65"/>
      <c r="W421" s="65"/>
      <c r="X421" s="65"/>
      <c r="Y421" s="65"/>
      <c r="Z421" s="65"/>
    </row>
    <row r="422" spans="1:26" ht="50.25" hidden="1" customHeight="1" x14ac:dyDescent="0.2">
      <c r="A422" s="90"/>
      <c r="B422" s="89"/>
      <c r="C422" s="55"/>
      <c r="D422" s="55"/>
      <c r="E422" s="80"/>
      <c r="F422" s="13" t="s">
        <v>18</v>
      </c>
      <c r="G422" s="32">
        <f t="shared" si="272"/>
        <v>3000000</v>
      </c>
      <c r="H422" s="34">
        <v>0</v>
      </c>
      <c r="I422" s="34">
        <v>0</v>
      </c>
      <c r="J422" s="34">
        <v>0</v>
      </c>
      <c r="K422" s="34">
        <v>3000000</v>
      </c>
      <c r="L422" s="34">
        <v>0</v>
      </c>
      <c r="M422" s="34">
        <v>0</v>
      </c>
      <c r="N422" s="34">
        <v>0</v>
      </c>
      <c r="O422" s="34">
        <v>0</v>
      </c>
      <c r="P422" s="89"/>
      <c r="Q422" s="55"/>
      <c r="R422" s="55"/>
      <c r="S422" s="65"/>
      <c r="T422" s="65"/>
      <c r="U422" s="65"/>
      <c r="V422" s="65"/>
      <c r="W422" s="65"/>
      <c r="X422" s="65"/>
      <c r="Y422" s="65"/>
      <c r="Z422" s="65"/>
    </row>
    <row r="423" spans="1:26" ht="38.25" hidden="1" customHeight="1" x14ac:dyDescent="0.2">
      <c r="A423" s="90"/>
      <c r="B423" s="89"/>
      <c r="C423" s="55"/>
      <c r="D423" s="55"/>
      <c r="E423" s="81"/>
      <c r="F423" s="13" t="s">
        <v>19</v>
      </c>
      <c r="G423" s="32">
        <f t="shared" si="272"/>
        <v>0</v>
      </c>
      <c r="H423" s="34">
        <v>0</v>
      </c>
      <c r="I423" s="34">
        <v>0</v>
      </c>
      <c r="J423" s="34">
        <v>0</v>
      </c>
      <c r="K423" s="34">
        <v>0</v>
      </c>
      <c r="L423" s="34">
        <v>0</v>
      </c>
      <c r="M423" s="34">
        <v>0</v>
      </c>
      <c r="N423" s="34">
        <v>0</v>
      </c>
      <c r="O423" s="34">
        <v>0</v>
      </c>
      <c r="P423" s="89"/>
      <c r="Q423" s="55"/>
      <c r="R423" s="55"/>
      <c r="S423" s="65"/>
      <c r="T423" s="65"/>
      <c r="U423" s="65"/>
      <c r="V423" s="65"/>
      <c r="W423" s="65"/>
      <c r="X423" s="65"/>
      <c r="Y423" s="65"/>
      <c r="Z423" s="65"/>
    </row>
    <row r="424" spans="1:26" ht="60.75" customHeight="1" x14ac:dyDescent="0.2">
      <c r="A424" s="90" t="s">
        <v>42</v>
      </c>
      <c r="B424" s="79" t="s">
        <v>73</v>
      </c>
      <c r="C424" s="56">
        <v>2020</v>
      </c>
      <c r="D424" s="56">
        <v>2022</v>
      </c>
      <c r="E424" s="79" t="s">
        <v>55</v>
      </c>
      <c r="F424" s="11" t="s">
        <v>13</v>
      </c>
      <c r="G424" s="32">
        <f t="shared" si="272"/>
        <v>1386303.55</v>
      </c>
      <c r="H424" s="34">
        <f>H425+H426</f>
        <v>1035993.79</v>
      </c>
      <c r="I424" s="34">
        <f t="shared" ref="I424:M424" si="306">I425+I426</f>
        <v>350248.16</v>
      </c>
      <c r="J424" s="34">
        <f t="shared" si="306"/>
        <v>61.6</v>
      </c>
      <c r="K424" s="34">
        <f t="shared" si="306"/>
        <v>0</v>
      </c>
      <c r="L424" s="34">
        <f t="shared" si="306"/>
        <v>0</v>
      </c>
      <c r="M424" s="34">
        <f t="shared" si="306"/>
        <v>0</v>
      </c>
      <c r="N424" s="34">
        <f t="shared" ref="N424:O424" si="307">N425+N426</f>
        <v>0</v>
      </c>
      <c r="O424" s="34">
        <f t="shared" si="307"/>
        <v>0</v>
      </c>
      <c r="P424" s="79" t="s">
        <v>158</v>
      </c>
      <c r="Q424" s="56" t="s">
        <v>21</v>
      </c>
      <c r="R424" s="56">
        <v>1</v>
      </c>
      <c r="S424" s="59">
        <v>0</v>
      </c>
      <c r="T424" s="59">
        <v>0</v>
      </c>
      <c r="U424" s="59">
        <v>1</v>
      </c>
      <c r="V424" s="59">
        <v>0</v>
      </c>
      <c r="W424" s="59">
        <v>0</v>
      </c>
      <c r="X424" s="59">
        <v>0</v>
      </c>
      <c r="Y424" s="59">
        <v>0</v>
      </c>
      <c r="Z424" s="59">
        <v>0</v>
      </c>
    </row>
    <row r="425" spans="1:26" ht="60.75" customHeight="1" x14ac:dyDescent="0.2">
      <c r="A425" s="90"/>
      <c r="B425" s="80"/>
      <c r="C425" s="57"/>
      <c r="D425" s="57"/>
      <c r="E425" s="80"/>
      <c r="F425" s="13" t="s">
        <v>18</v>
      </c>
      <c r="G425" s="32">
        <f t="shared" si="272"/>
        <v>1386303.55</v>
      </c>
      <c r="H425" s="34">
        <v>1035993.79</v>
      </c>
      <c r="I425" s="34">
        <v>350248.16</v>
      </c>
      <c r="J425" s="34">
        <v>61.6</v>
      </c>
      <c r="K425" s="34">
        <f t="shared" ref="K425:M425" si="308">K428</f>
        <v>0</v>
      </c>
      <c r="L425" s="34">
        <f t="shared" si="308"/>
        <v>0</v>
      </c>
      <c r="M425" s="34">
        <f t="shared" si="308"/>
        <v>0</v>
      </c>
      <c r="N425" s="34">
        <f t="shared" ref="N425:O425" si="309">N428</f>
        <v>0</v>
      </c>
      <c r="O425" s="34">
        <f t="shared" si="309"/>
        <v>0</v>
      </c>
      <c r="P425" s="80"/>
      <c r="Q425" s="57"/>
      <c r="R425" s="57"/>
      <c r="S425" s="60"/>
      <c r="T425" s="60"/>
      <c r="U425" s="60"/>
      <c r="V425" s="60"/>
      <c r="W425" s="60"/>
      <c r="X425" s="60"/>
      <c r="Y425" s="60"/>
      <c r="Z425" s="60"/>
    </row>
    <row r="426" spans="1:26" ht="45" customHeight="1" x14ac:dyDescent="0.2">
      <c r="A426" s="90"/>
      <c r="B426" s="81"/>
      <c r="C426" s="58"/>
      <c r="D426" s="58"/>
      <c r="E426" s="81"/>
      <c r="F426" s="13" t="s">
        <v>19</v>
      </c>
      <c r="G426" s="32">
        <f t="shared" si="272"/>
        <v>0</v>
      </c>
      <c r="H426" s="34">
        <v>0</v>
      </c>
      <c r="I426" s="34">
        <v>0</v>
      </c>
      <c r="J426" s="34">
        <v>0</v>
      </c>
      <c r="K426" s="34">
        <v>0</v>
      </c>
      <c r="L426" s="34">
        <v>0</v>
      </c>
      <c r="M426" s="34">
        <v>0</v>
      </c>
      <c r="N426" s="34">
        <v>0</v>
      </c>
      <c r="O426" s="34">
        <v>0</v>
      </c>
      <c r="P426" s="81"/>
      <c r="Q426" s="58"/>
      <c r="R426" s="58"/>
      <c r="S426" s="60"/>
      <c r="T426" s="60"/>
      <c r="U426" s="60"/>
      <c r="V426" s="60"/>
      <c r="W426" s="60"/>
      <c r="X426" s="60"/>
      <c r="Y426" s="60"/>
      <c r="Z426" s="60"/>
    </row>
    <row r="427" spans="1:26" ht="60.75" customHeight="1" x14ac:dyDescent="0.2">
      <c r="A427" s="90"/>
      <c r="B427" s="89" t="s">
        <v>27</v>
      </c>
      <c r="C427" s="56">
        <v>2020</v>
      </c>
      <c r="D427" s="56">
        <v>2020</v>
      </c>
      <c r="E427" s="79" t="s">
        <v>55</v>
      </c>
      <c r="F427" s="11" t="s">
        <v>13</v>
      </c>
      <c r="G427" s="32">
        <f t="shared" si="272"/>
        <v>1035993.79</v>
      </c>
      <c r="H427" s="34">
        <f>H428+H429</f>
        <v>1035993.79</v>
      </c>
      <c r="I427" s="34">
        <f t="shared" ref="I427:M427" si="310">I428+I429</f>
        <v>0</v>
      </c>
      <c r="J427" s="34">
        <f t="shared" si="310"/>
        <v>0</v>
      </c>
      <c r="K427" s="34">
        <f t="shared" si="310"/>
        <v>0</v>
      </c>
      <c r="L427" s="34">
        <f t="shared" si="310"/>
        <v>0</v>
      </c>
      <c r="M427" s="34">
        <f t="shared" si="310"/>
        <v>0</v>
      </c>
      <c r="N427" s="34">
        <f t="shared" ref="N427:O427" si="311">N428+N429</f>
        <v>0</v>
      </c>
      <c r="O427" s="34">
        <f t="shared" si="311"/>
        <v>0</v>
      </c>
      <c r="P427" s="79" t="s">
        <v>28</v>
      </c>
      <c r="Q427" s="57" t="s">
        <v>26</v>
      </c>
      <c r="R427" s="56">
        <v>100</v>
      </c>
      <c r="S427" s="59">
        <v>100</v>
      </c>
      <c r="T427" s="59">
        <v>0</v>
      </c>
      <c r="U427" s="59">
        <v>0</v>
      </c>
      <c r="V427" s="59">
        <v>0</v>
      </c>
      <c r="W427" s="59">
        <v>0</v>
      </c>
      <c r="X427" s="59">
        <v>0</v>
      </c>
      <c r="Y427" s="59">
        <v>0</v>
      </c>
      <c r="Z427" s="59">
        <v>0</v>
      </c>
    </row>
    <row r="428" spans="1:26" ht="60.75" customHeight="1" x14ac:dyDescent="0.2">
      <c r="A428" s="90"/>
      <c r="B428" s="89"/>
      <c r="C428" s="57"/>
      <c r="D428" s="57"/>
      <c r="E428" s="80"/>
      <c r="F428" s="13" t="s">
        <v>18</v>
      </c>
      <c r="G428" s="32">
        <f t="shared" si="272"/>
        <v>1035993.79</v>
      </c>
      <c r="H428" s="34">
        <v>1035993.79</v>
      </c>
      <c r="I428" s="34">
        <v>0</v>
      </c>
      <c r="J428" s="34">
        <v>0</v>
      </c>
      <c r="K428" s="34">
        <v>0</v>
      </c>
      <c r="L428" s="34">
        <v>0</v>
      </c>
      <c r="M428" s="34">
        <v>0</v>
      </c>
      <c r="N428" s="34">
        <v>0</v>
      </c>
      <c r="O428" s="34">
        <v>0</v>
      </c>
      <c r="P428" s="80"/>
      <c r="Q428" s="57"/>
      <c r="R428" s="57"/>
      <c r="S428" s="60"/>
      <c r="T428" s="60"/>
      <c r="U428" s="60"/>
      <c r="V428" s="60"/>
      <c r="W428" s="60"/>
      <c r="X428" s="60"/>
      <c r="Y428" s="60"/>
      <c r="Z428" s="60"/>
    </row>
    <row r="429" spans="1:26" ht="28.9" customHeight="1" x14ac:dyDescent="0.2">
      <c r="A429" s="90"/>
      <c r="B429" s="89"/>
      <c r="C429" s="58"/>
      <c r="D429" s="58"/>
      <c r="E429" s="81"/>
      <c r="F429" s="13" t="s">
        <v>19</v>
      </c>
      <c r="G429" s="32">
        <f t="shared" si="272"/>
        <v>0</v>
      </c>
      <c r="H429" s="34">
        <v>0</v>
      </c>
      <c r="I429" s="34">
        <v>0</v>
      </c>
      <c r="J429" s="34">
        <v>0</v>
      </c>
      <c r="K429" s="34">
        <v>0</v>
      </c>
      <c r="L429" s="34">
        <v>0</v>
      </c>
      <c r="M429" s="34">
        <v>0</v>
      </c>
      <c r="N429" s="34">
        <v>0</v>
      </c>
      <c r="O429" s="34">
        <v>0</v>
      </c>
      <c r="P429" s="81"/>
      <c r="Q429" s="58"/>
      <c r="R429" s="58"/>
      <c r="S429" s="60"/>
      <c r="T429" s="60"/>
      <c r="U429" s="60"/>
      <c r="V429" s="60"/>
      <c r="W429" s="60"/>
      <c r="X429" s="60"/>
      <c r="Y429" s="60"/>
      <c r="Z429" s="60"/>
    </row>
    <row r="430" spans="1:26" ht="51" customHeight="1" x14ac:dyDescent="0.2">
      <c r="A430" s="91" t="s">
        <v>82</v>
      </c>
      <c r="B430" s="79" t="s">
        <v>196</v>
      </c>
      <c r="C430" s="56">
        <v>2020</v>
      </c>
      <c r="D430" s="56">
        <v>2027</v>
      </c>
      <c r="E430" s="79" t="s">
        <v>55</v>
      </c>
      <c r="F430" s="11" t="s">
        <v>13</v>
      </c>
      <c r="G430" s="32">
        <f t="shared" si="272"/>
        <v>2499080</v>
      </c>
      <c r="H430" s="34">
        <f>H431+H432</f>
        <v>431260</v>
      </c>
      <c r="I430" s="34">
        <f t="shared" ref="I430:M430" si="312">I431+I432</f>
        <v>291200</v>
      </c>
      <c r="J430" s="34">
        <f t="shared" si="312"/>
        <v>289500</v>
      </c>
      <c r="K430" s="34">
        <f t="shared" si="312"/>
        <v>292400</v>
      </c>
      <c r="L430" s="34">
        <f t="shared" si="312"/>
        <v>304440</v>
      </c>
      <c r="M430" s="34">
        <f t="shared" si="312"/>
        <v>296760</v>
      </c>
      <c r="N430" s="34">
        <f t="shared" ref="N430:O430" si="313">N431+N432</f>
        <v>296760</v>
      </c>
      <c r="O430" s="34">
        <f t="shared" si="313"/>
        <v>296760</v>
      </c>
      <c r="P430" s="79" t="s">
        <v>84</v>
      </c>
      <c r="Q430" s="56" t="s">
        <v>21</v>
      </c>
      <c r="R430" s="56">
        <v>3</v>
      </c>
      <c r="S430" s="59">
        <v>3</v>
      </c>
      <c r="T430" s="59">
        <v>2</v>
      </c>
      <c r="U430" s="59">
        <v>2</v>
      </c>
      <c r="V430" s="59">
        <v>2</v>
      </c>
      <c r="W430" s="59">
        <v>2</v>
      </c>
      <c r="X430" s="59">
        <v>2</v>
      </c>
      <c r="Y430" s="59">
        <v>2</v>
      </c>
      <c r="Z430" s="59">
        <v>2</v>
      </c>
    </row>
    <row r="431" spans="1:26" ht="60.75" customHeight="1" x14ac:dyDescent="0.2">
      <c r="A431" s="92"/>
      <c r="B431" s="80"/>
      <c r="C431" s="57"/>
      <c r="D431" s="57"/>
      <c r="E431" s="80"/>
      <c r="F431" s="13" t="s">
        <v>18</v>
      </c>
      <c r="G431" s="32">
        <f t="shared" si="272"/>
        <v>2499080</v>
      </c>
      <c r="H431" s="34">
        <v>431260</v>
      </c>
      <c r="I431" s="34">
        <v>291200</v>
      </c>
      <c r="J431" s="34">
        <v>289500</v>
      </c>
      <c r="K431" s="34">
        <v>292400</v>
      </c>
      <c r="L431" s="34">
        <v>304440</v>
      </c>
      <c r="M431" s="34">
        <v>296760</v>
      </c>
      <c r="N431" s="34">
        <v>296760</v>
      </c>
      <c r="O431" s="34">
        <v>296760</v>
      </c>
      <c r="P431" s="80"/>
      <c r="Q431" s="57"/>
      <c r="R431" s="57"/>
      <c r="S431" s="60"/>
      <c r="T431" s="60"/>
      <c r="U431" s="60"/>
      <c r="V431" s="60"/>
      <c r="W431" s="60"/>
      <c r="X431" s="60"/>
      <c r="Y431" s="60"/>
      <c r="Z431" s="60"/>
    </row>
    <row r="432" spans="1:26" ht="32.450000000000003" customHeight="1" x14ac:dyDescent="0.2">
      <c r="A432" s="93"/>
      <c r="B432" s="81"/>
      <c r="C432" s="58"/>
      <c r="D432" s="58"/>
      <c r="E432" s="81"/>
      <c r="F432" s="13" t="s">
        <v>19</v>
      </c>
      <c r="G432" s="32">
        <f t="shared" si="272"/>
        <v>0</v>
      </c>
      <c r="H432" s="34">
        <v>0</v>
      </c>
      <c r="I432" s="34">
        <v>0</v>
      </c>
      <c r="J432" s="34">
        <v>0</v>
      </c>
      <c r="K432" s="34">
        <v>0</v>
      </c>
      <c r="L432" s="34">
        <v>0</v>
      </c>
      <c r="M432" s="34">
        <v>0</v>
      </c>
      <c r="N432" s="34">
        <v>0</v>
      </c>
      <c r="O432" s="34">
        <v>0</v>
      </c>
      <c r="P432" s="81"/>
      <c r="Q432" s="58"/>
      <c r="R432" s="58"/>
      <c r="S432" s="61"/>
      <c r="T432" s="61"/>
      <c r="U432" s="61"/>
      <c r="V432" s="61"/>
      <c r="W432" s="61"/>
      <c r="X432" s="61"/>
      <c r="Y432" s="61"/>
      <c r="Z432" s="61"/>
    </row>
    <row r="433" spans="1:26" ht="63.75" customHeight="1" x14ac:dyDescent="0.2">
      <c r="A433" s="91" t="s">
        <v>83</v>
      </c>
      <c r="B433" s="79" t="s">
        <v>197</v>
      </c>
      <c r="C433" s="56">
        <v>2020</v>
      </c>
      <c r="D433" s="56">
        <v>2027</v>
      </c>
      <c r="E433" s="79" t="s">
        <v>55</v>
      </c>
      <c r="F433" s="11" t="s">
        <v>13</v>
      </c>
      <c r="G433" s="32">
        <f t="shared" si="272"/>
        <v>1831800</v>
      </c>
      <c r="H433" s="34">
        <f>H434+H435</f>
        <v>255000</v>
      </c>
      <c r="I433" s="34">
        <f t="shared" ref="I433:M433" si="314">I434+I435</f>
        <v>249200</v>
      </c>
      <c r="J433" s="34">
        <f t="shared" si="314"/>
        <v>237000</v>
      </c>
      <c r="K433" s="34">
        <f t="shared" si="314"/>
        <v>230800</v>
      </c>
      <c r="L433" s="34">
        <f>L434+L435</f>
        <v>218400</v>
      </c>
      <c r="M433" s="34">
        <f t="shared" si="314"/>
        <v>213800</v>
      </c>
      <c r="N433" s="34">
        <f t="shared" ref="N433:O433" si="315">N434+N435</f>
        <v>213800</v>
      </c>
      <c r="O433" s="34">
        <f t="shared" si="315"/>
        <v>213800</v>
      </c>
      <c r="P433" s="79" t="s">
        <v>85</v>
      </c>
      <c r="Q433" s="56" t="s">
        <v>21</v>
      </c>
      <c r="R433" s="56">
        <v>1</v>
      </c>
      <c r="S433" s="59">
        <v>1</v>
      </c>
      <c r="T433" s="59">
        <v>1</v>
      </c>
      <c r="U433" s="59">
        <v>1</v>
      </c>
      <c r="V433" s="59">
        <v>1</v>
      </c>
      <c r="W433" s="59">
        <v>1</v>
      </c>
      <c r="X433" s="59">
        <v>1</v>
      </c>
      <c r="Y433" s="59">
        <v>1</v>
      </c>
      <c r="Z433" s="59">
        <v>1</v>
      </c>
    </row>
    <row r="434" spans="1:26" ht="45.6" customHeight="1" x14ac:dyDescent="0.2">
      <c r="A434" s="92"/>
      <c r="B434" s="80"/>
      <c r="C434" s="57"/>
      <c r="D434" s="57"/>
      <c r="E434" s="80"/>
      <c r="F434" s="13" t="s">
        <v>18</v>
      </c>
      <c r="G434" s="32">
        <f t="shared" si="272"/>
        <v>1831800</v>
      </c>
      <c r="H434" s="34">
        <v>255000</v>
      </c>
      <c r="I434" s="34">
        <v>249200</v>
      </c>
      <c r="J434" s="34">
        <v>237000</v>
      </c>
      <c r="K434" s="34">
        <v>230800</v>
      </c>
      <c r="L434" s="34">
        <v>218400</v>
      </c>
      <c r="M434" s="34">
        <v>213800</v>
      </c>
      <c r="N434" s="34">
        <v>213800</v>
      </c>
      <c r="O434" s="34">
        <v>213800</v>
      </c>
      <c r="P434" s="80"/>
      <c r="Q434" s="57"/>
      <c r="R434" s="57"/>
      <c r="S434" s="60"/>
      <c r="T434" s="60"/>
      <c r="U434" s="60"/>
      <c r="V434" s="60"/>
      <c r="W434" s="60"/>
      <c r="X434" s="60"/>
      <c r="Y434" s="60"/>
      <c r="Z434" s="60"/>
    </row>
    <row r="435" spans="1:26" ht="27" customHeight="1" x14ac:dyDescent="0.2">
      <c r="A435" s="93"/>
      <c r="B435" s="81"/>
      <c r="C435" s="58"/>
      <c r="D435" s="58"/>
      <c r="E435" s="81"/>
      <c r="F435" s="13" t="s">
        <v>19</v>
      </c>
      <c r="G435" s="32">
        <f t="shared" si="272"/>
        <v>0</v>
      </c>
      <c r="H435" s="34">
        <v>0</v>
      </c>
      <c r="I435" s="34">
        <v>0</v>
      </c>
      <c r="J435" s="34">
        <v>0</v>
      </c>
      <c r="K435" s="34">
        <v>0</v>
      </c>
      <c r="L435" s="34">
        <v>0</v>
      </c>
      <c r="M435" s="34">
        <v>0</v>
      </c>
      <c r="N435" s="34">
        <v>0</v>
      </c>
      <c r="O435" s="34">
        <v>0</v>
      </c>
      <c r="P435" s="81"/>
      <c r="Q435" s="58"/>
      <c r="R435" s="58"/>
      <c r="S435" s="61"/>
      <c r="T435" s="61"/>
      <c r="U435" s="61"/>
      <c r="V435" s="61"/>
      <c r="W435" s="61"/>
      <c r="X435" s="61"/>
      <c r="Y435" s="61"/>
      <c r="Z435" s="61"/>
    </row>
    <row r="436" spans="1:26" ht="63.75" customHeight="1" x14ac:dyDescent="0.2">
      <c r="A436" s="91" t="s">
        <v>113</v>
      </c>
      <c r="B436" s="79" t="s">
        <v>114</v>
      </c>
      <c r="C436" s="56">
        <v>2020</v>
      </c>
      <c r="D436" s="56">
        <v>2020</v>
      </c>
      <c r="E436" s="79" t="s">
        <v>115</v>
      </c>
      <c r="F436" s="11" t="s">
        <v>13</v>
      </c>
      <c r="G436" s="32">
        <f t="shared" si="272"/>
        <v>7121636.9000000004</v>
      </c>
      <c r="H436" s="34">
        <f>H437+H438</f>
        <v>7121636.9000000004</v>
      </c>
      <c r="I436" s="34">
        <f t="shared" ref="I436:M436" si="316">I437+I438</f>
        <v>0</v>
      </c>
      <c r="J436" s="34">
        <f t="shared" si="316"/>
        <v>0</v>
      </c>
      <c r="K436" s="34">
        <f t="shared" si="316"/>
        <v>0</v>
      </c>
      <c r="L436" s="34">
        <f t="shared" si="316"/>
        <v>0</v>
      </c>
      <c r="M436" s="34">
        <f t="shared" si="316"/>
        <v>0</v>
      </c>
      <c r="N436" s="34">
        <f t="shared" ref="N436:O436" si="317">N437+N438</f>
        <v>0</v>
      </c>
      <c r="O436" s="34">
        <f t="shared" si="317"/>
        <v>0</v>
      </c>
      <c r="P436" s="79" t="s">
        <v>117</v>
      </c>
      <c r="Q436" s="56" t="s">
        <v>116</v>
      </c>
      <c r="R436" s="56">
        <v>1</v>
      </c>
      <c r="S436" s="59">
        <v>1</v>
      </c>
      <c r="T436" s="59">
        <v>0</v>
      </c>
      <c r="U436" s="59">
        <v>0</v>
      </c>
      <c r="V436" s="59">
        <v>0</v>
      </c>
      <c r="W436" s="59">
        <v>0</v>
      </c>
      <c r="X436" s="59">
        <v>0</v>
      </c>
      <c r="Y436" s="59">
        <v>0</v>
      </c>
      <c r="Z436" s="59">
        <v>0</v>
      </c>
    </row>
    <row r="437" spans="1:26" ht="63.75" customHeight="1" x14ac:dyDescent="0.2">
      <c r="A437" s="92"/>
      <c r="B437" s="80"/>
      <c r="C437" s="57"/>
      <c r="D437" s="57"/>
      <c r="E437" s="80"/>
      <c r="F437" s="13" t="s">
        <v>18</v>
      </c>
      <c r="G437" s="32">
        <f t="shared" si="272"/>
        <v>397895.02</v>
      </c>
      <c r="H437" s="34">
        <v>397895.02</v>
      </c>
      <c r="I437" s="34">
        <v>0</v>
      </c>
      <c r="J437" s="34">
        <v>0</v>
      </c>
      <c r="K437" s="34">
        <v>0</v>
      </c>
      <c r="L437" s="34">
        <v>0</v>
      </c>
      <c r="M437" s="34">
        <v>0</v>
      </c>
      <c r="N437" s="34">
        <v>0</v>
      </c>
      <c r="O437" s="34">
        <v>0</v>
      </c>
      <c r="P437" s="80"/>
      <c r="Q437" s="57"/>
      <c r="R437" s="57"/>
      <c r="S437" s="60"/>
      <c r="T437" s="60"/>
      <c r="U437" s="60"/>
      <c r="V437" s="60"/>
      <c r="W437" s="60"/>
      <c r="X437" s="60"/>
      <c r="Y437" s="60"/>
      <c r="Z437" s="60"/>
    </row>
    <row r="438" spans="1:26" ht="55.9" customHeight="1" x14ac:dyDescent="0.2">
      <c r="A438" s="93"/>
      <c r="B438" s="81"/>
      <c r="C438" s="58"/>
      <c r="D438" s="58"/>
      <c r="E438" s="81"/>
      <c r="F438" s="13" t="s">
        <v>19</v>
      </c>
      <c r="G438" s="32">
        <f t="shared" si="272"/>
        <v>6723741.8799999999</v>
      </c>
      <c r="H438" s="34">
        <v>6723741.8799999999</v>
      </c>
      <c r="I438" s="34">
        <v>0</v>
      </c>
      <c r="J438" s="34">
        <v>0</v>
      </c>
      <c r="K438" s="34">
        <v>0</v>
      </c>
      <c r="L438" s="34">
        <v>0</v>
      </c>
      <c r="M438" s="34">
        <v>0</v>
      </c>
      <c r="N438" s="34">
        <v>0</v>
      </c>
      <c r="O438" s="34">
        <v>0</v>
      </c>
      <c r="P438" s="81"/>
      <c r="Q438" s="58"/>
      <c r="R438" s="58"/>
      <c r="S438" s="61"/>
      <c r="T438" s="61"/>
      <c r="U438" s="61"/>
      <c r="V438" s="61"/>
      <c r="W438" s="61"/>
      <c r="X438" s="61"/>
      <c r="Y438" s="61"/>
      <c r="Z438" s="61"/>
    </row>
    <row r="439" spans="1:26" ht="51" customHeight="1" x14ac:dyDescent="0.2">
      <c r="A439" s="91" t="s">
        <v>134</v>
      </c>
      <c r="B439" s="79" t="s">
        <v>135</v>
      </c>
      <c r="C439" s="56">
        <v>2021</v>
      </c>
      <c r="D439" s="56">
        <v>2023</v>
      </c>
      <c r="E439" s="79" t="s">
        <v>55</v>
      </c>
      <c r="F439" s="11" t="s">
        <v>13</v>
      </c>
      <c r="G439" s="32">
        <f t="shared" si="272"/>
        <v>20180783.850000001</v>
      </c>
      <c r="H439" s="34">
        <f>H440+H441</f>
        <v>0</v>
      </c>
      <c r="I439" s="34">
        <f t="shared" ref="I439:M439" si="318">I440+I441</f>
        <v>6093283.8500000006</v>
      </c>
      <c r="J439" s="34">
        <f t="shared" si="318"/>
        <v>7500000</v>
      </c>
      <c r="K439" s="34">
        <f t="shared" si="318"/>
        <v>6587500</v>
      </c>
      <c r="L439" s="34">
        <f t="shared" si="318"/>
        <v>0</v>
      </c>
      <c r="M439" s="34">
        <f t="shared" si="318"/>
        <v>0</v>
      </c>
      <c r="N439" s="34">
        <f t="shared" ref="N439:O439" si="319">N440+N441</f>
        <v>0</v>
      </c>
      <c r="O439" s="34">
        <f t="shared" si="319"/>
        <v>0</v>
      </c>
      <c r="P439" s="79" t="s">
        <v>137</v>
      </c>
      <c r="Q439" s="56" t="s">
        <v>21</v>
      </c>
      <c r="R439" s="56">
        <v>4</v>
      </c>
      <c r="S439" s="59">
        <v>0</v>
      </c>
      <c r="T439" s="59">
        <v>1</v>
      </c>
      <c r="U439" s="59">
        <v>1</v>
      </c>
      <c r="V439" s="59">
        <v>1</v>
      </c>
      <c r="W439" s="59">
        <v>0</v>
      </c>
      <c r="X439" s="59">
        <v>0</v>
      </c>
      <c r="Y439" s="59">
        <v>0</v>
      </c>
      <c r="Z439" s="59">
        <v>0</v>
      </c>
    </row>
    <row r="440" spans="1:26" ht="51" customHeight="1" x14ac:dyDescent="0.2">
      <c r="A440" s="92"/>
      <c r="B440" s="80"/>
      <c r="C440" s="57"/>
      <c r="D440" s="57"/>
      <c r="E440" s="80"/>
      <c r="F440" s="13" t="s">
        <v>18</v>
      </c>
      <c r="G440" s="32">
        <f t="shared" si="272"/>
        <v>1977423.86</v>
      </c>
      <c r="H440" s="34">
        <v>0</v>
      </c>
      <c r="I440" s="34">
        <f>I443</f>
        <v>1413923.86</v>
      </c>
      <c r="J440" s="34">
        <f>J443+J446</f>
        <v>300000</v>
      </c>
      <c r="K440" s="34">
        <f>K449+K452</f>
        <v>263500</v>
      </c>
      <c r="L440" s="34">
        <f t="shared" ref="L440:M441" si="320">L449+L452</f>
        <v>0</v>
      </c>
      <c r="M440" s="34">
        <f t="shared" si="320"/>
        <v>0</v>
      </c>
      <c r="N440" s="34">
        <f t="shared" ref="N440:O440" si="321">N449+N452</f>
        <v>0</v>
      </c>
      <c r="O440" s="34">
        <f t="shared" si="321"/>
        <v>0</v>
      </c>
      <c r="P440" s="80"/>
      <c r="Q440" s="57"/>
      <c r="R440" s="57"/>
      <c r="S440" s="60"/>
      <c r="T440" s="60"/>
      <c r="U440" s="60"/>
      <c r="V440" s="60"/>
      <c r="W440" s="60"/>
      <c r="X440" s="60"/>
      <c r="Y440" s="60"/>
      <c r="Z440" s="60"/>
    </row>
    <row r="441" spans="1:26" ht="53.25" customHeight="1" x14ac:dyDescent="0.2">
      <c r="A441" s="92"/>
      <c r="B441" s="81"/>
      <c r="C441" s="58"/>
      <c r="D441" s="58"/>
      <c r="E441" s="81"/>
      <c r="F441" s="13" t="s">
        <v>19</v>
      </c>
      <c r="G441" s="32">
        <f t="shared" si="272"/>
        <v>18203359.990000002</v>
      </c>
      <c r="H441" s="34">
        <v>0</v>
      </c>
      <c r="I441" s="34">
        <f>I444</f>
        <v>4679359.99</v>
      </c>
      <c r="J441" s="34">
        <f>J444+J447</f>
        <v>7200000</v>
      </c>
      <c r="K441" s="34">
        <f>K450+K453</f>
        <v>6324000</v>
      </c>
      <c r="L441" s="34">
        <f t="shared" si="320"/>
        <v>0</v>
      </c>
      <c r="M441" s="34">
        <f t="shared" si="320"/>
        <v>0</v>
      </c>
      <c r="N441" s="34">
        <f t="shared" ref="N441:O441" si="322">N450+N453</f>
        <v>0</v>
      </c>
      <c r="O441" s="34">
        <f t="shared" si="322"/>
        <v>0</v>
      </c>
      <c r="P441" s="81"/>
      <c r="Q441" s="58"/>
      <c r="R441" s="58"/>
      <c r="S441" s="61"/>
      <c r="T441" s="61"/>
      <c r="U441" s="61"/>
      <c r="V441" s="61"/>
      <c r="W441" s="61"/>
      <c r="X441" s="61"/>
      <c r="Y441" s="61"/>
      <c r="Z441" s="61"/>
    </row>
    <row r="442" spans="1:26" ht="51" customHeight="1" x14ac:dyDescent="0.2">
      <c r="A442" s="92"/>
      <c r="B442" s="79" t="s">
        <v>136</v>
      </c>
      <c r="C442" s="56">
        <v>2021</v>
      </c>
      <c r="D442" s="56">
        <v>2021</v>
      </c>
      <c r="E442" s="79" t="s">
        <v>55</v>
      </c>
      <c r="F442" s="11" t="s">
        <v>13</v>
      </c>
      <c r="G442" s="32">
        <f t="shared" si="272"/>
        <v>6093283.8500000006</v>
      </c>
      <c r="H442" s="34">
        <f>H443+H444</f>
        <v>0</v>
      </c>
      <c r="I442" s="34">
        <f t="shared" ref="I442:M442" si="323">I443+I444</f>
        <v>6093283.8500000006</v>
      </c>
      <c r="J442" s="34">
        <f t="shared" si="323"/>
        <v>0</v>
      </c>
      <c r="K442" s="34">
        <f t="shared" si="323"/>
        <v>0</v>
      </c>
      <c r="L442" s="34">
        <f t="shared" si="323"/>
        <v>0</v>
      </c>
      <c r="M442" s="34">
        <f t="shared" si="323"/>
        <v>0</v>
      </c>
      <c r="N442" s="34">
        <f t="shared" ref="N442:O442" si="324">N443+N444</f>
        <v>0</v>
      </c>
      <c r="O442" s="34">
        <f t="shared" si="324"/>
        <v>0</v>
      </c>
      <c r="P442" s="79" t="s">
        <v>138</v>
      </c>
      <c r="Q442" s="56" t="s">
        <v>21</v>
      </c>
      <c r="R442" s="56">
        <v>1</v>
      </c>
      <c r="S442" s="59">
        <v>0</v>
      </c>
      <c r="T442" s="59">
        <v>1</v>
      </c>
      <c r="U442" s="59">
        <v>0</v>
      </c>
      <c r="V442" s="59">
        <v>0</v>
      </c>
      <c r="W442" s="59">
        <v>0</v>
      </c>
      <c r="X442" s="59">
        <v>0</v>
      </c>
      <c r="Y442" s="59">
        <v>0</v>
      </c>
      <c r="Z442" s="59">
        <v>0</v>
      </c>
    </row>
    <row r="443" spans="1:26" ht="60" customHeight="1" x14ac:dyDescent="0.2">
      <c r="A443" s="92"/>
      <c r="B443" s="80"/>
      <c r="C443" s="57"/>
      <c r="D443" s="57"/>
      <c r="E443" s="80"/>
      <c r="F443" s="13" t="s">
        <v>18</v>
      </c>
      <c r="G443" s="32">
        <f t="shared" si="272"/>
        <v>1413923.86</v>
      </c>
      <c r="H443" s="34">
        <v>0</v>
      </c>
      <c r="I443" s="34">
        <v>1413923.86</v>
      </c>
      <c r="J443" s="34">
        <v>0</v>
      </c>
      <c r="K443" s="34">
        <v>0</v>
      </c>
      <c r="L443" s="34">
        <v>0</v>
      </c>
      <c r="M443" s="34">
        <v>0</v>
      </c>
      <c r="N443" s="34">
        <v>0</v>
      </c>
      <c r="O443" s="34">
        <v>0</v>
      </c>
      <c r="P443" s="80"/>
      <c r="Q443" s="57"/>
      <c r="R443" s="57"/>
      <c r="S443" s="60"/>
      <c r="T443" s="60"/>
      <c r="U443" s="60"/>
      <c r="V443" s="60"/>
      <c r="W443" s="60"/>
      <c r="X443" s="60"/>
      <c r="Y443" s="60"/>
      <c r="Z443" s="60"/>
    </row>
    <row r="444" spans="1:26" ht="55.5" customHeight="1" x14ac:dyDescent="0.2">
      <c r="A444" s="92"/>
      <c r="B444" s="81"/>
      <c r="C444" s="58"/>
      <c r="D444" s="58"/>
      <c r="E444" s="81"/>
      <c r="F444" s="13" t="s">
        <v>19</v>
      </c>
      <c r="G444" s="32">
        <f t="shared" si="272"/>
        <v>4679359.99</v>
      </c>
      <c r="H444" s="34">
        <v>0</v>
      </c>
      <c r="I444" s="34">
        <v>4679359.99</v>
      </c>
      <c r="J444" s="34">
        <v>0</v>
      </c>
      <c r="K444" s="34">
        <v>0</v>
      </c>
      <c r="L444" s="34">
        <v>0</v>
      </c>
      <c r="M444" s="34">
        <v>0</v>
      </c>
      <c r="N444" s="34">
        <v>0</v>
      </c>
      <c r="O444" s="34">
        <v>0</v>
      </c>
      <c r="P444" s="81"/>
      <c r="Q444" s="58"/>
      <c r="R444" s="58"/>
      <c r="S444" s="61"/>
      <c r="T444" s="61"/>
      <c r="U444" s="61"/>
      <c r="V444" s="61"/>
      <c r="W444" s="61"/>
      <c r="X444" s="61"/>
      <c r="Y444" s="61"/>
      <c r="Z444" s="61"/>
    </row>
    <row r="445" spans="1:26" ht="51" customHeight="1" x14ac:dyDescent="0.2">
      <c r="A445" s="92"/>
      <c r="B445" s="79" t="s">
        <v>165</v>
      </c>
      <c r="C445" s="56">
        <v>2022</v>
      </c>
      <c r="D445" s="56">
        <v>2022</v>
      </c>
      <c r="E445" s="79" t="s">
        <v>55</v>
      </c>
      <c r="F445" s="11" t="s">
        <v>13</v>
      </c>
      <c r="G445" s="32">
        <f t="shared" si="272"/>
        <v>7500000</v>
      </c>
      <c r="H445" s="34">
        <f>H446+H447</f>
        <v>0</v>
      </c>
      <c r="I445" s="34">
        <f t="shared" ref="I445:M445" si="325">I446+I447</f>
        <v>0</v>
      </c>
      <c r="J445" s="34">
        <f t="shared" si="325"/>
        <v>7500000</v>
      </c>
      <c r="K445" s="34">
        <f t="shared" si="325"/>
        <v>0</v>
      </c>
      <c r="L445" s="34">
        <f t="shared" si="325"/>
        <v>0</v>
      </c>
      <c r="M445" s="34">
        <f t="shared" si="325"/>
        <v>0</v>
      </c>
      <c r="N445" s="34">
        <f t="shared" ref="N445:O445" si="326">N446+N447</f>
        <v>0</v>
      </c>
      <c r="O445" s="34">
        <f t="shared" si="326"/>
        <v>0</v>
      </c>
      <c r="P445" s="79" t="s">
        <v>138</v>
      </c>
      <c r="Q445" s="56" t="s">
        <v>21</v>
      </c>
      <c r="R445" s="56">
        <v>1</v>
      </c>
      <c r="S445" s="59">
        <v>0</v>
      </c>
      <c r="T445" s="59">
        <v>0</v>
      </c>
      <c r="U445" s="59">
        <v>1</v>
      </c>
      <c r="V445" s="59">
        <v>0</v>
      </c>
      <c r="W445" s="59">
        <v>0</v>
      </c>
      <c r="X445" s="59">
        <v>0</v>
      </c>
      <c r="Y445" s="59">
        <v>0</v>
      </c>
      <c r="Z445" s="59">
        <v>0</v>
      </c>
    </row>
    <row r="446" spans="1:26" ht="46.5" customHeight="1" x14ac:dyDescent="0.2">
      <c r="A446" s="92"/>
      <c r="B446" s="80"/>
      <c r="C446" s="57"/>
      <c r="D446" s="57"/>
      <c r="E446" s="80"/>
      <c r="F446" s="13" t="s">
        <v>18</v>
      </c>
      <c r="G446" s="32">
        <f t="shared" si="272"/>
        <v>300000</v>
      </c>
      <c r="H446" s="34">
        <v>0</v>
      </c>
      <c r="I446" s="34">
        <v>0</v>
      </c>
      <c r="J446" s="34">
        <v>300000</v>
      </c>
      <c r="K446" s="34">
        <v>0</v>
      </c>
      <c r="L446" s="34">
        <v>0</v>
      </c>
      <c r="M446" s="34">
        <v>0</v>
      </c>
      <c r="N446" s="34">
        <v>0</v>
      </c>
      <c r="O446" s="34">
        <v>0</v>
      </c>
      <c r="P446" s="80"/>
      <c r="Q446" s="57"/>
      <c r="R446" s="57"/>
      <c r="S446" s="60"/>
      <c r="T446" s="60"/>
      <c r="U446" s="60"/>
      <c r="V446" s="60"/>
      <c r="W446" s="60"/>
      <c r="X446" s="60"/>
      <c r="Y446" s="60"/>
      <c r="Z446" s="60"/>
    </row>
    <row r="447" spans="1:26" ht="53.25" customHeight="1" x14ac:dyDescent="0.2">
      <c r="A447" s="93"/>
      <c r="B447" s="81"/>
      <c r="C447" s="58"/>
      <c r="D447" s="58"/>
      <c r="E447" s="81"/>
      <c r="F447" s="13" t="s">
        <v>19</v>
      </c>
      <c r="G447" s="32">
        <f t="shared" si="272"/>
        <v>7200000</v>
      </c>
      <c r="H447" s="34">
        <v>0</v>
      </c>
      <c r="I447" s="34">
        <v>0</v>
      </c>
      <c r="J447" s="34">
        <v>7200000</v>
      </c>
      <c r="K447" s="34">
        <v>0</v>
      </c>
      <c r="L447" s="34">
        <v>0</v>
      </c>
      <c r="M447" s="34">
        <v>0</v>
      </c>
      <c r="N447" s="34">
        <v>0</v>
      </c>
      <c r="O447" s="34">
        <v>0</v>
      </c>
      <c r="P447" s="81"/>
      <c r="Q447" s="58"/>
      <c r="R447" s="58"/>
      <c r="S447" s="61"/>
      <c r="T447" s="61"/>
      <c r="U447" s="61"/>
      <c r="V447" s="61"/>
      <c r="W447" s="61"/>
      <c r="X447" s="61"/>
      <c r="Y447" s="61"/>
      <c r="Z447" s="61"/>
    </row>
    <row r="448" spans="1:26" ht="73.5" customHeight="1" x14ac:dyDescent="0.2">
      <c r="A448" s="28"/>
      <c r="B448" s="79" t="s">
        <v>175</v>
      </c>
      <c r="C448" s="56">
        <v>2023</v>
      </c>
      <c r="D448" s="56">
        <v>2023</v>
      </c>
      <c r="E448" s="79" t="s">
        <v>55</v>
      </c>
      <c r="F448" s="11" t="s">
        <v>13</v>
      </c>
      <c r="G448" s="32">
        <f t="shared" si="272"/>
        <v>6587500</v>
      </c>
      <c r="H448" s="34">
        <f>H449+H450</f>
        <v>0</v>
      </c>
      <c r="I448" s="34">
        <f t="shared" ref="I448:M448" si="327">I449+I450</f>
        <v>0</v>
      </c>
      <c r="J448" s="34">
        <f t="shared" si="327"/>
        <v>0</v>
      </c>
      <c r="K448" s="34">
        <f t="shared" si="327"/>
        <v>6587500</v>
      </c>
      <c r="L448" s="34">
        <f t="shared" si="327"/>
        <v>0</v>
      </c>
      <c r="M448" s="34">
        <f t="shared" si="327"/>
        <v>0</v>
      </c>
      <c r="N448" s="34">
        <f t="shared" ref="N448:O448" si="328">N449+N450</f>
        <v>0</v>
      </c>
      <c r="O448" s="34">
        <f t="shared" si="328"/>
        <v>0</v>
      </c>
      <c r="P448" s="79" t="s">
        <v>138</v>
      </c>
      <c r="Q448" s="56" t="s">
        <v>21</v>
      </c>
      <c r="R448" s="56">
        <v>1</v>
      </c>
      <c r="S448" s="59">
        <v>0</v>
      </c>
      <c r="T448" s="59">
        <v>0</v>
      </c>
      <c r="U448" s="59">
        <v>0</v>
      </c>
      <c r="V448" s="59">
        <v>1</v>
      </c>
      <c r="W448" s="59">
        <v>0</v>
      </c>
      <c r="X448" s="59">
        <v>0</v>
      </c>
      <c r="Y448" s="59">
        <v>0</v>
      </c>
      <c r="Z448" s="59">
        <v>0</v>
      </c>
    </row>
    <row r="449" spans="1:27" ht="73.5" customHeight="1" x14ac:dyDescent="0.2">
      <c r="A449" s="28"/>
      <c r="B449" s="80"/>
      <c r="C449" s="57"/>
      <c r="D449" s="57"/>
      <c r="E449" s="80"/>
      <c r="F449" s="13" t="s">
        <v>18</v>
      </c>
      <c r="G449" s="32">
        <f t="shared" si="272"/>
        <v>263500</v>
      </c>
      <c r="H449" s="34">
        <v>0</v>
      </c>
      <c r="I449" s="34">
        <v>0</v>
      </c>
      <c r="J449" s="34">
        <v>0</v>
      </c>
      <c r="K449" s="34">
        <v>263500</v>
      </c>
      <c r="L449" s="34">
        <v>0</v>
      </c>
      <c r="M449" s="34">
        <v>0</v>
      </c>
      <c r="N449" s="34">
        <v>0</v>
      </c>
      <c r="O449" s="34">
        <v>0</v>
      </c>
      <c r="P449" s="80"/>
      <c r="Q449" s="57"/>
      <c r="R449" s="57"/>
      <c r="S449" s="60"/>
      <c r="T449" s="60"/>
      <c r="U449" s="60"/>
      <c r="V449" s="60"/>
      <c r="W449" s="60"/>
      <c r="X449" s="60"/>
      <c r="Y449" s="60"/>
      <c r="Z449" s="60"/>
    </row>
    <row r="450" spans="1:27" ht="73.5" customHeight="1" x14ac:dyDescent="0.2">
      <c r="A450" s="28"/>
      <c r="B450" s="81"/>
      <c r="C450" s="58"/>
      <c r="D450" s="58"/>
      <c r="E450" s="81"/>
      <c r="F450" s="13" t="s">
        <v>19</v>
      </c>
      <c r="G450" s="32">
        <f t="shared" si="272"/>
        <v>6324000</v>
      </c>
      <c r="H450" s="34">
        <v>0</v>
      </c>
      <c r="I450" s="34">
        <v>0</v>
      </c>
      <c r="J450" s="34">
        <v>0</v>
      </c>
      <c r="K450" s="34">
        <v>6324000</v>
      </c>
      <c r="L450" s="34">
        <v>0</v>
      </c>
      <c r="M450" s="34">
        <v>0</v>
      </c>
      <c r="N450" s="34">
        <v>0</v>
      </c>
      <c r="O450" s="34">
        <v>0</v>
      </c>
      <c r="P450" s="81"/>
      <c r="Q450" s="58"/>
      <c r="R450" s="58"/>
      <c r="S450" s="61"/>
      <c r="T450" s="61"/>
      <c r="U450" s="61"/>
      <c r="V450" s="61"/>
      <c r="W450" s="61"/>
      <c r="X450" s="61"/>
      <c r="Y450" s="61"/>
      <c r="Z450" s="61"/>
    </row>
    <row r="451" spans="1:27" ht="60" hidden="1" customHeight="1" x14ac:dyDescent="0.2">
      <c r="A451" s="30"/>
      <c r="B451" s="79" t="s">
        <v>188</v>
      </c>
      <c r="C451" s="56">
        <v>2023</v>
      </c>
      <c r="D451" s="56">
        <v>2023</v>
      </c>
      <c r="E451" s="79" t="s">
        <v>55</v>
      </c>
      <c r="F451" s="11" t="s">
        <v>13</v>
      </c>
      <c r="G451" s="32">
        <f t="shared" si="272"/>
        <v>0</v>
      </c>
      <c r="H451" s="34">
        <f>H452+H453</f>
        <v>0</v>
      </c>
      <c r="I451" s="34">
        <f t="shared" ref="I451:M451" si="329">I452+I453</f>
        <v>0</v>
      </c>
      <c r="J451" s="34">
        <f t="shared" si="329"/>
        <v>0</v>
      </c>
      <c r="K451" s="34">
        <f t="shared" si="329"/>
        <v>0</v>
      </c>
      <c r="L451" s="34">
        <f t="shared" si="329"/>
        <v>0</v>
      </c>
      <c r="M451" s="34">
        <f t="shared" si="329"/>
        <v>0</v>
      </c>
      <c r="N451" s="34">
        <f t="shared" ref="N451:O451" si="330">N452+N453</f>
        <v>0</v>
      </c>
      <c r="O451" s="34">
        <f t="shared" si="330"/>
        <v>0</v>
      </c>
      <c r="P451" s="79" t="s">
        <v>138</v>
      </c>
      <c r="Q451" s="56" t="s">
        <v>21</v>
      </c>
      <c r="R451" s="56">
        <v>1</v>
      </c>
      <c r="S451" s="59">
        <v>0</v>
      </c>
      <c r="T451" s="59">
        <v>0</v>
      </c>
      <c r="U451" s="59">
        <v>0</v>
      </c>
      <c r="V451" s="59">
        <v>1</v>
      </c>
      <c r="W451" s="59">
        <v>0</v>
      </c>
      <c r="X451" s="59">
        <v>0</v>
      </c>
      <c r="Y451" s="59">
        <v>0</v>
      </c>
      <c r="Z451" s="59">
        <v>0</v>
      </c>
    </row>
    <row r="452" spans="1:27" ht="60" hidden="1" customHeight="1" x14ac:dyDescent="0.2">
      <c r="A452" s="30"/>
      <c r="B452" s="80"/>
      <c r="C452" s="57"/>
      <c r="D452" s="57"/>
      <c r="E452" s="80"/>
      <c r="F452" s="13" t="s">
        <v>18</v>
      </c>
      <c r="G452" s="32">
        <f t="shared" si="272"/>
        <v>0</v>
      </c>
      <c r="H452" s="34">
        <v>0</v>
      </c>
      <c r="I452" s="34">
        <v>0</v>
      </c>
      <c r="J452" s="34">
        <v>0</v>
      </c>
      <c r="K452" s="34">
        <v>0</v>
      </c>
      <c r="L452" s="34">
        <v>0</v>
      </c>
      <c r="M452" s="34">
        <v>0</v>
      </c>
      <c r="N452" s="34">
        <v>0</v>
      </c>
      <c r="O452" s="34">
        <v>0</v>
      </c>
      <c r="P452" s="80"/>
      <c r="Q452" s="57"/>
      <c r="R452" s="57"/>
      <c r="S452" s="60"/>
      <c r="T452" s="60"/>
      <c r="U452" s="60"/>
      <c r="V452" s="60"/>
      <c r="W452" s="60"/>
      <c r="X452" s="60"/>
      <c r="Y452" s="60"/>
      <c r="Z452" s="60"/>
    </row>
    <row r="453" spans="1:27" ht="60" hidden="1" customHeight="1" x14ac:dyDescent="0.2">
      <c r="A453" s="30"/>
      <c r="B453" s="81"/>
      <c r="C453" s="58"/>
      <c r="D453" s="58"/>
      <c r="E453" s="81"/>
      <c r="F453" s="13" t="s">
        <v>19</v>
      </c>
      <c r="G453" s="32">
        <f t="shared" si="272"/>
        <v>0</v>
      </c>
      <c r="H453" s="34">
        <v>0</v>
      </c>
      <c r="I453" s="34">
        <v>0</v>
      </c>
      <c r="J453" s="34">
        <v>0</v>
      </c>
      <c r="K453" s="34">
        <v>0</v>
      </c>
      <c r="L453" s="34">
        <v>0</v>
      </c>
      <c r="M453" s="34">
        <v>0</v>
      </c>
      <c r="N453" s="34">
        <v>0</v>
      </c>
      <c r="O453" s="34">
        <v>0</v>
      </c>
      <c r="P453" s="81"/>
      <c r="Q453" s="58"/>
      <c r="R453" s="58"/>
      <c r="S453" s="61"/>
      <c r="T453" s="61"/>
      <c r="U453" s="61"/>
      <c r="V453" s="61"/>
      <c r="W453" s="61"/>
      <c r="X453" s="61"/>
      <c r="Y453" s="61"/>
      <c r="Z453" s="61"/>
    </row>
    <row r="454" spans="1:27" ht="63.75" customHeight="1" x14ac:dyDescent="0.2">
      <c r="A454" s="91" t="s">
        <v>141</v>
      </c>
      <c r="B454" s="79" t="s">
        <v>139</v>
      </c>
      <c r="C454" s="56">
        <v>2021</v>
      </c>
      <c r="D454" s="56">
        <v>2021</v>
      </c>
      <c r="E454" s="79" t="s">
        <v>55</v>
      </c>
      <c r="F454" s="11" t="s">
        <v>13</v>
      </c>
      <c r="G454" s="32">
        <f t="shared" si="272"/>
        <v>698333.33</v>
      </c>
      <c r="H454" s="34">
        <f>H455+H456</f>
        <v>0</v>
      </c>
      <c r="I454" s="34">
        <f t="shared" ref="I454:M454" si="331">I455+I456</f>
        <v>698333.33</v>
      </c>
      <c r="J454" s="34">
        <f t="shared" si="331"/>
        <v>0</v>
      </c>
      <c r="K454" s="34">
        <f t="shared" si="331"/>
        <v>0</v>
      </c>
      <c r="L454" s="34">
        <f t="shared" si="331"/>
        <v>0</v>
      </c>
      <c r="M454" s="34">
        <f t="shared" si="331"/>
        <v>0</v>
      </c>
      <c r="N454" s="34">
        <f t="shared" ref="N454:O454" si="332">N455+N456</f>
        <v>0</v>
      </c>
      <c r="O454" s="34">
        <f t="shared" si="332"/>
        <v>0</v>
      </c>
      <c r="P454" s="79" t="s">
        <v>140</v>
      </c>
      <c r="Q454" s="56" t="s">
        <v>21</v>
      </c>
      <c r="R454" s="56">
        <v>12</v>
      </c>
      <c r="S454" s="59">
        <v>0</v>
      </c>
      <c r="T454" s="59">
        <v>12</v>
      </c>
      <c r="U454" s="59">
        <v>0</v>
      </c>
      <c r="V454" s="59">
        <v>0</v>
      </c>
      <c r="W454" s="59">
        <v>0</v>
      </c>
      <c r="X454" s="59">
        <v>0</v>
      </c>
      <c r="Y454" s="59">
        <v>0</v>
      </c>
      <c r="Z454" s="59">
        <v>0</v>
      </c>
    </row>
    <row r="455" spans="1:27" ht="66" customHeight="1" x14ac:dyDescent="0.2">
      <c r="A455" s="92"/>
      <c r="B455" s="80"/>
      <c r="C455" s="57"/>
      <c r="D455" s="57"/>
      <c r="E455" s="80"/>
      <c r="F455" s="13" t="s">
        <v>18</v>
      </c>
      <c r="G455" s="32">
        <f t="shared" si="272"/>
        <v>27933.34</v>
      </c>
      <c r="H455" s="34">
        <v>0</v>
      </c>
      <c r="I455" s="34">
        <v>27933.34</v>
      </c>
      <c r="J455" s="34">
        <v>0</v>
      </c>
      <c r="K455" s="34">
        <v>0</v>
      </c>
      <c r="L455" s="34">
        <v>0</v>
      </c>
      <c r="M455" s="34">
        <v>0</v>
      </c>
      <c r="N455" s="34">
        <v>0</v>
      </c>
      <c r="O455" s="34">
        <v>0</v>
      </c>
      <c r="P455" s="80"/>
      <c r="Q455" s="57"/>
      <c r="R455" s="57"/>
      <c r="S455" s="60"/>
      <c r="T455" s="60"/>
      <c r="U455" s="60"/>
      <c r="V455" s="60"/>
      <c r="W455" s="60"/>
      <c r="X455" s="60"/>
      <c r="Y455" s="60"/>
      <c r="Z455" s="60"/>
    </row>
    <row r="456" spans="1:27" ht="59.25" customHeight="1" x14ac:dyDescent="0.2">
      <c r="A456" s="93"/>
      <c r="B456" s="81"/>
      <c r="C456" s="58"/>
      <c r="D456" s="58"/>
      <c r="E456" s="81"/>
      <c r="F456" s="13" t="s">
        <v>19</v>
      </c>
      <c r="G456" s="32">
        <f t="shared" si="272"/>
        <v>670399.99</v>
      </c>
      <c r="H456" s="34">
        <v>0</v>
      </c>
      <c r="I456" s="34">
        <v>670399.99</v>
      </c>
      <c r="J456" s="34">
        <v>0</v>
      </c>
      <c r="K456" s="34">
        <v>0</v>
      </c>
      <c r="L456" s="34">
        <v>0</v>
      </c>
      <c r="M456" s="34">
        <v>0</v>
      </c>
      <c r="N456" s="34">
        <v>0</v>
      </c>
      <c r="O456" s="34">
        <v>0</v>
      </c>
      <c r="P456" s="81"/>
      <c r="Q456" s="58"/>
      <c r="R456" s="58"/>
      <c r="S456" s="61"/>
      <c r="T456" s="61"/>
      <c r="U456" s="61"/>
      <c r="V456" s="61"/>
      <c r="W456" s="61"/>
      <c r="X456" s="61"/>
      <c r="Y456" s="61"/>
      <c r="Z456" s="61"/>
    </row>
    <row r="457" spans="1:27" ht="66.75" customHeight="1" x14ac:dyDescent="0.2">
      <c r="A457" s="91" t="s">
        <v>151</v>
      </c>
      <c r="B457" s="79" t="s">
        <v>152</v>
      </c>
      <c r="C457" s="56">
        <v>2021</v>
      </c>
      <c r="D457" s="56">
        <v>2021</v>
      </c>
      <c r="E457" s="79" t="s">
        <v>66</v>
      </c>
      <c r="F457" s="11" t="s">
        <v>13</v>
      </c>
      <c r="G457" s="32">
        <f t="shared" si="272"/>
        <v>17000000</v>
      </c>
      <c r="H457" s="34">
        <f>H458+H459</f>
        <v>0</v>
      </c>
      <c r="I457" s="34">
        <f t="shared" ref="I457:M457" si="333">I458+I459</f>
        <v>17000000</v>
      </c>
      <c r="J457" s="34">
        <f t="shared" si="333"/>
        <v>0</v>
      </c>
      <c r="K457" s="34">
        <f t="shared" si="333"/>
        <v>0</v>
      </c>
      <c r="L457" s="34">
        <f t="shared" si="333"/>
        <v>0</v>
      </c>
      <c r="M457" s="34">
        <f t="shared" si="333"/>
        <v>0</v>
      </c>
      <c r="N457" s="34">
        <f t="shared" ref="N457:O457" si="334">N458+N459</f>
        <v>0</v>
      </c>
      <c r="O457" s="34">
        <f t="shared" si="334"/>
        <v>0</v>
      </c>
      <c r="P457" s="79" t="s">
        <v>155</v>
      </c>
      <c r="Q457" s="56" t="s">
        <v>26</v>
      </c>
      <c r="R457" s="56">
        <v>100</v>
      </c>
      <c r="S457" s="62">
        <v>0</v>
      </c>
      <c r="T457" s="62">
        <v>100</v>
      </c>
      <c r="U457" s="62">
        <v>0</v>
      </c>
      <c r="V457" s="62">
        <v>0</v>
      </c>
      <c r="W457" s="62">
        <v>0</v>
      </c>
      <c r="X457" s="62">
        <v>0</v>
      </c>
      <c r="Y457" s="62">
        <v>0</v>
      </c>
      <c r="Z457" s="62">
        <v>0</v>
      </c>
      <c r="AA457" s="24"/>
    </row>
    <row r="458" spans="1:27" ht="56.25" customHeight="1" x14ac:dyDescent="0.2">
      <c r="A458" s="92"/>
      <c r="B458" s="80"/>
      <c r="C458" s="57"/>
      <c r="D458" s="57"/>
      <c r="E458" s="80"/>
      <c r="F458" s="13" t="s">
        <v>18</v>
      </c>
      <c r="G458" s="32">
        <f t="shared" si="272"/>
        <v>17000000</v>
      </c>
      <c r="H458" s="34">
        <v>0</v>
      </c>
      <c r="I458" s="34">
        <v>17000000</v>
      </c>
      <c r="J458" s="34">
        <v>0</v>
      </c>
      <c r="K458" s="34">
        <v>0</v>
      </c>
      <c r="L458" s="34">
        <v>0</v>
      </c>
      <c r="M458" s="34">
        <v>0</v>
      </c>
      <c r="N458" s="34">
        <v>0</v>
      </c>
      <c r="O458" s="34">
        <v>0</v>
      </c>
      <c r="P458" s="80"/>
      <c r="Q458" s="57"/>
      <c r="R458" s="57"/>
      <c r="S458" s="63"/>
      <c r="T458" s="63"/>
      <c r="U458" s="63"/>
      <c r="V458" s="63"/>
      <c r="W458" s="63"/>
      <c r="X458" s="63"/>
      <c r="Y458" s="63"/>
      <c r="Z458" s="63"/>
      <c r="AA458" s="24"/>
    </row>
    <row r="459" spans="1:27" ht="33" customHeight="1" x14ac:dyDescent="0.2">
      <c r="A459" s="93"/>
      <c r="B459" s="81"/>
      <c r="C459" s="58"/>
      <c r="D459" s="58"/>
      <c r="E459" s="81"/>
      <c r="F459" s="13" t="s">
        <v>19</v>
      </c>
      <c r="G459" s="32">
        <f t="shared" si="272"/>
        <v>0</v>
      </c>
      <c r="H459" s="34">
        <v>0</v>
      </c>
      <c r="I459" s="34">
        <v>0</v>
      </c>
      <c r="J459" s="34">
        <v>0</v>
      </c>
      <c r="K459" s="34">
        <v>0</v>
      </c>
      <c r="L459" s="34">
        <v>0</v>
      </c>
      <c r="M459" s="34">
        <v>0</v>
      </c>
      <c r="N459" s="34">
        <v>0</v>
      </c>
      <c r="O459" s="34">
        <v>0</v>
      </c>
      <c r="P459" s="81"/>
      <c r="Q459" s="58"/>
      <c r="R459" s="58"/>
      <c r="S459" s="64"/>
      <c r="T459" s="64"/>
      <c r="U459" s="64"/>
      <c r="V459" s="64"/>
      <c r="W459" s="64"/>
      <c r="X459" s="64"/>
      <c r="Y459" s="64"/>
      <c r="Z459" s="64"/>
      <c r="AA459" s="24"/>
    </row>
    <row r="460" spans="1:27" ht="51.75" customHeight="1" x14ac:dyDescent="0.2">
      <c r="A460" s="91" t="s">
        <v>153</v>
      </c>
      <c r="B460" s="79" t="s">
        <v>154</v>
      </c>
      <c r="C460" s="56">
        <v>2021</v>
      </c>
      <c r="D460" s="56">
        <v>2021</v>
      </c>
      <c r="E460" s="79" t="s">
        <v>66</v>
      </c>
      <c r="F460" s="11" t="s">
        <v>13</v>
      </c>
      <c r="G460" s="32">
        <f t="shared" si="272"/>
        <v>1000000</v>
      </c>
      <c r="H460" s="34">
        <f>H461+H462</f>
        <v>0</v>
      </c>
      <c r="I460" s="34">
        <f t="shared" ref="I460:M460" si="335">I461+I462</f>
        <v>1000000</v>
      </c>
      <c r="J460" s="34">
        <f t="shared" si="335"/>
        <v>0</v>
      </c>
      <c r="K460" s="34">
        <f t="shared" si="335"/>
        <v>0</v>
      </c>
      <c r="L460" s="34">
        <f t="shared" si="335"/>
        <v>0</v>
      </c>
      <c r="M460" s="34">
        <f t="shared" si="335"/>
        <v>0</v>
      </c>
      <c r="N460" s="34">
        <f t="shared" ref="N460:O460" si="336">N461+N462</f>
        <v>0</v>
      </c>
      <c r="O460" s="34">
        <f t="shared" si="336"/>
        <v>0</v>
      </c>
      <c r="P460" s="79" t="s">
        <v>155</v>
      </c>
      <c r="Q460" s="56" t="s">
        <v>26</v>
      </c>
      <c r="R460" s="56">
        <v>100</v>
      </c>
      <c r="S460" s="62">
        <v>0</v>
      </c>
      <c r="T460" s="62">
        <v>100</v>
      </c>
      <c r="U460" s="62">
        <v>0</v>
      </c>
      <c r="V460" s="62">
        <v>0</v>
      </c>
      <c r="W460" s="62">
        <v>0</v>
      </c>
      <c r="X460" s="62">
        <v>0</v>
      </c>
      <c r="Y460" s="62">
        <v>0</v>
      </c>
      <c r="Z460" s="62">
        <v>0</v>
      </c>
      <c r="AA460" s="24"/>
    </row>
    <row r="461" spans="1:27" ht="53.25" customHeight="1" x14ac:dyDescent="0.2">
      <c r="A461" s="92"/>
      <c r="B461" s="80"/>
      <c r="C461" s="57"/>
      <c r="D461" s="57"/>
      <c r="E461" s="80"/>
      <c r="F461" s="13" t="s">
        <v>18</v>
      </c>
      <c r="G461" s="32">
        <f t="shared" si="272"/>
        <v>1000000</v>
      </c>
      <c r="H461" s="34">
        <v>0</v>
      </c>
      <c r="I461" s="34">
        <v>1000000</v>
      </c>
      <c r="J461" s="34">
        <v>0</v>
      </c>
      <c r="K461" s="34">
        <v>0</v>
      </c>
      <c r="L461" s="34">
        <v>0</v>
      </c>
      <c r="M461" s="34">
        <v>0</v>
      </c>
      <c r="N461" s="34">
        <v>0</v>
      </c>
      <c r="O461" s="34">
        <v>0</v>
      </c>
      <c r="P461" s="80"/>
      <c r="Q461" s="57"/>
      <c r="R461" s="57"/>
      <c r="S461" s="63"/>
      <c r="T461" s="63"/>
      <c r="U461" s="63"/>
      <c r="V461" s="63"/>
      <c r="W461" s="63"/>
      <c r="X461" s="63"/>
      <c r="Y461" s="63"/>
      <c r="Z461" s="63"/>
      <c r="AA461" s="24"/>
    </row>
    <row r="462" spans="1:27" ht="34.5" customHeight="1" x14ac:dyDescent="0.2">
      <c r="A462" s="93"/>
      <c r="B462" s="81"/>
      <c r="C462" s="58"/>
      <c r="D462" s="58"/>
      <c r="E462" s="81"/>
      <c r="F462" s="13" t="s">
        <v>19</v>
      </c>
      <c r="G462" s="32">
        <f t="shared" si="272"/>
        <v>0</v>
      </c>
      <c r="H462" s="34">
        <v>0</v>
      </c>
      <c r="I462" s="34">
        <v>0</v>
      </c>
      <c r="J462" s="34">
        <v>0</v>
      </c>
      <c r="K462" s="34">
        <v>0</v>
      </c>
      <c r="L462" s="34">
        <v>0</v>
      </c>
      <c r="M462" s="34">
        <v>0</v>
      </c>
      <c r="N462" s="34">
        <v>0</v>
      </c>
      <c r="O462" s="34">
        <v>0</v>
      </c>
      <c r="P462" s="81"/>
      <c r="Q462" s="58"/>
      <c r="R462" s="58"/>
      <c r="S462" s="64"/>
      <c r="T462" s="64"/>
      <c r="U462" s="64"/>
      <c r="V462" s="64"/>
      <c r="W462" s="64"/>
      <c r="X462" s="64"/>
      <c r="Y462" s="64"/>
      <c r="Z462" s="64"/>
      <c r="AA462" s="24"/>
    </row>
    <row r="463" spans="1:27" ht="60" customHeight="1" x14ac:dyDescent="0.2">
      <c r="A463" s="91" t="s">
        <v>169</v>
      </c>
      <c r="B463" s="79" t="s">
        <v>170</v>
      </c>
      <c r="C463" s="139" t="s">
        <v>250</v>
      </c>
      <c r="D463" s="139" t="s">
        <v>250</v>
      </c>
      <c r="E463" s="79" t="s">
        <v>66</v>
      </c>
      <c r="F463" s="11" t="s">
        <v>13</v>
      </c>
      <c r="G463" s="32">
        <f t="shared" si="272"/>
        <v>19869227.609999999</v>
      </c>
      <c r="H463" s="34">
        <f>H464+H465</f>
        <v>0</v>
      </c>
      <c r="I463" s="34">
        <f t="shared" ref="I463:M463" si="337">I464+I465</f>
        <v>0</v>
      </c>
      <c r="J463" s="34">
        <f t="shared" si="337"/>
        <v>9869227.6099999994</v>
      </c>
      <c r="K463" s="34">
        <f t="shared" si="337"/>
        <v>0</v>
      </c>
      <c r="L463" s="34">
        <f t="shared" si="337"/>
        <v>0</v>
      </c>
      <c r="M463" s="34">
        <f t="shared" si="337"/>
        <v>10000000</v>
      </c>
      <c r="N463" s="34">
        <f t="shared" ref="N463:O463" si="338">N464+N465</f>
        <v>0</v>
      </c>
      <c r="O463" s="34">
        <f t="shared" si="338"/>
        <v>0</v>
      </c>
      <c r="P463" s="79" t="s">
        <v>155</v>
      </c>
      <c r="Q463" s="56" t="s">
        <v>26</v>
      </c>
      <c r="R463" s="56">
        <v>100</v>
      </c>
      <c r="S463" s="62">
        <v>0</v>
      </c>
      <c r="T463" s="62">
        <v>0</v>
      </c>
      <c r="U463" s="62">
        <v>100</v>
      </c>
      <c r="V463" s="62">
        <v>0</v>
      </c>
      <c r="W463" s="62">
        <v>0</v>
      </c>
      <c r="X463" s="62">
        <v>0</v>
      </c>
      <c r="Y463" s="62">
        <v>0</v>
      </c>
      <c r="Z463" s="62">
        <v>0</v>
      </c>
      <c r="AA463" s="24"/>
    </row>
    <row r="464" spans="1:27" ht="44.25" customHeight="1" x14ac:dyDescent="0.2">
      <c r="A464" s="92"/>
      <c r="B464" s="80"/>
      <c r="C464" s="80"/>
      <c r="D464" s="80"/>
      <c r="E464" s="80"/>
      <c r="F464" s="13" t="s">
        <v>18</v>
      </c>
      <c r="G464" s="32">
        <f t="shared" si="272"/>
        <v>0</v>
      </c>
      <c r="H464" s="34">
        <v>0</v>
      </c>
      <c r="I464" s="34">
        <v>0</v>
      </c>
      <c r="J464" s="34">
        <v>0</v>
      </c>
      <c r="K464" s="34">
        <v>0</v>
      </c>
      <c r="L464" s="34">
        <v>0</v>
      </c>
      <c r="M464" s="34">
        <v>0</v>
      </c>
      <c r="N464" s="34">
        <v>0</v>
      </c>
      <c r="O464" s="34">
        <v>0</v>
      </c>
      <c r="P464" s="80"/>
      <c r="Q464" s="57"/>
      <c r="R464" s="57"/>
      <c r="S464" s="63"/>
      <c r="T464" s="63"/>
      <c r="U464" s="63"/>
      <c r="V464" s="63"/>
      <c r="W464" s="63"/>
      <c r="X464" s="63"/>
      <c r="Y464" s="63"/>
      <c r="Z464" s="63"/>
      <c r="AA464" s="24"/>
    </row>
    <row r="465" spans="1:27" ht="60" customHeight="1" x14ac:dyDescent="0.2">
      <c r="A465" s="93"/>
      <c r="B465" s="81"/>
      <c r="C465" s="81"/>
      <c r="D465" s="81"/>
      <c r="E465" s="81"/>
      <c r="F465" s="13" t="s">
        <v>19</v>
      </c>
      <c r="G465" s="32">
        <f t="shared" ref="G465:G498" si="339">SUM(H465:O465)</f>
        <v>19869227.609999999</v>
      </c>
      <c r="H465" s="34">
        <v>0</v>
      </c>
      <c r="I465" s="34">
        <v>0</v>
      </c>
      <c r="J465" s="34">
        <v>9869227.6099999994</v>
      </c>
      <c r="K465" s="34">
        <v>0</v>
      </c>
      <c r="L465" s="34">
        <v>0</v>
      </c>
      <c r="M465" s="34">
        <v>10000000</v>
      </c>
      <c r="N465" s="34">
        <v>0</v>
      </c>
      <c r="O465" s="34">
        <v>0</v>
      </c>
      <c r="P465" s="81"/>
      <c r="Q465" s="58"/>
      <c r="R465" s="58"/>
      <c r="S465" s="64"/>
      <c r="T465" s="64"/>
      <c r="U465" s="64"/>
      <c r="V465" s="64"/>
      <c r="W465" s="64"/>
      <c r="X465" s="64"/>
      <c r="Y465" s="64"/>
      <c r="Z465" s="64"/>
      <c r="AA465" s="24"/>
    </row>
    <row r="466" spans="1:27" ht="57" customHeight="1" x14ac:dyDescent="0.2">
      <c r="A466" s="91" t="s">
        <v>190</v>
      </c>
      <c r="B466" s="79" t="s">
        <v>189</v>
      </c>
      <c r="C466" s="56">
        <v>2023</v>
      </c>
      <c r="D466" s="56">
        <v>2025</v>
      </c>
      <c r="E466" s="79" t="s">
        <v>238</v>
      </c>
      <c r="F466" s="11" t="s">
        <v>13</v>
      </c>
      <c r="G466" s="32">
        <f t="shared" si="339"/>
        <v>92467698.260000005</v>
      </c>
      <c r="H466" s="34">
        <f>H467+H468</f>
        <v>0</v>
      </c>
      <c r="I466" s="34">
        <f t="shared" ref="I466:M466" si="340">I467+I468</f>
        <v>0</v>
      </c>
      <c r="J466" s="34">
        <f t="shared" si="340"/>
        <v>0</v>
      </c>
      <c r="K466" s="34">
        <f t="shared" si="340"/>
        <v>17300000</v>
      </c>
      <c r="L466" s="34">
        <f t="shared" si="340"/>
        <v>51291800</v>
      </c>
      <c r="M466" s="34">
        <f t="shared" si="340"/>
        <v>23875898.260000002</v>
      </c>
      <c r="N466" s="34">
        <f t="shared" ref="N466:O466" si="341">N467+N468</f>
        <v>0</v>
      </c>
      <c r="O466" s="34">
        <f t="shared" si="341"/>
        <v>0</v>
      </c>
      <c r="P466" s="79" t="s">
        <v>155</v>
      </c>
      <c r="Q466" s="56" t="s">
        <v>26</v>
      </c>
      <c r="R466" s="56">
        <v>100</v>
      </c>
      <c r="S466" s="62">
        <v>0</v>
      </c>
      <c r="T466" s="62">
        <v>0</v>
      </c>
      <c r="U466" s="62">
        <v>0</v>
      </c>
      <c r="V466" s="62">
        <v>100</v>
      </c>
      <c r="W466" s="62">
        <v>100</v>
      </c>
      <c r="X466" s="62">
        <v>100</v>
      </c>
      <c r="Y466" s="62">
        <v>0</v>
      </c>
      <c r="Z466" s="62">
        <v>0</v>
      </c>
      <c r="AA466" s="24"/>
    </row>
    <row r="467" spans="1:27" ht="58.9" customHeight="1" x14ac:dyDescent="0.2">
      <c r="A467" s="92"/>
      <c r="B467" s="80"/>
      <c r="C467" s="57"/>
      <c r="D467" s="57"/>
      <c r="E467" s="80"/>
      <c r="F467" s="13" t="s">
        <v>18</v>
      </c>
      <c r="G467" s="32">
        <f t="shared" si="339"/>
        <v>92467698.260000005</v>
      </c>
      <c r="H467" s="34">
        <v>0</v>
      </c>
      <c r="I467" s="34">
        <v>0</v>
      </c>
      <c r="J467" s="34">
        <v>0</v>
      </c>
      <c r="K467" s="34">
        <v>17300000</v>
      </c>
      <c r="L467" s="34">
        <v>51291800</v>
      </c>
      <c r="M467" s="34">
        <v>23875898.260000002</v>
      </c>
      <c r="N467" s="34">
        <v>0</v>
      </c>
      <c r="O467" s="34">
        <v>0</v>
      </c>
      <c r="P467" s="80"/>
      <c r="Q467" s="57"/>
      <c r="R467" s="57"/>
      <c r="S467" s="63"/>
      <c r="T467" s="63"/>
      <c r="U467" s="63"/>
      <c r="V467" s="63"/>
      <c r="W467" s="63"/>
      <c r="X467" s="63"/>
      <c r="Y467" s="63"/>
      <c r="Z467" s="63"/>
      <c r="AA467" s="24"/>
    </row>
    <row r="468" spans="1:27" ht="24.6" customHeight="1" x14ac:dyDescent="0.2">
      <c r="A468" s="93"/>
      <c r="B468" s="81"/>
      <c r="C468" s="58"/>
      <c r="D468" s="58"/>
      <c r="E468" s="81"/>
      <c r="F468" s="13" t="s">
        <v>19</v>
      </c>
      <c r="G468" s="32">
        <f t="shared" si="339"/>
        <v>0</v>
      </c>
      <c r="H468" s="34">
        <v>0</v>
      </c>
      <c r="I468" s="34">
        <v>0</v>
      </c>
      <c r="J468" s="34">
        <v>0</v>
      </c>
      <c r="K468" s="34">
        <v>0</v>
      </c>
      <c r="L468" s="34">
        <v>0</v>
      </c>
      <c r="M468" s="34">
        <v>0</v>
      </c>
      <c r="N468" s="34">
        <v>0</v>
      </c>
      <c r="O468" s="34">
        <v>0</v>
      </c>
      <c r="P468" s="81"/>
      <c r="Q468" s="58"/>
      <c r="R468" s="58"/>
      <c r="S468" s="64"/>
      <c r="T468" s="64"/>
      <c r="U468" s="64"/>
      <c r="V468" s="64"/>
      <c r="W468" s="64"/>
      <c r="X468" s="64"/>
      <c r="Y468" s="64"/>
      <c r="Z468" s="64"/>
      <c r="AA468" s="24"/>
    </row>
    <row r="469" spans="1:27" ht="60.75" customHeight="1" x14ac:dyDescent="0.2">
      <c r="A469" s="91" t="s">
        <v>191</v>
      </c>
      <c r="B469" s="79" t="s">
        <v>192</v>
      </c>
      <c r="C469" s="56">
        <v>2023</v>
      </c>
      <c r="D469" s="56">
        <v>2025</v>
      </c>
      <c r="E469" s="79" t="s">
        <v>238</v>
      </c>
      <c r="F469" s="11" t="s">
        <v>13</v>
      </c>
      <c r="G469" s="32">
        <f t="shared" si="339"/>
        <v>15300000</v>
      </c>
      <c r="H469" s="43">
        <f>H470+H471</f>
        <v>0</v>
      </c>
      <c r="I469" s="43">
        <f t="shared" ref="I469:M469" si="342">I470+I471</f>
        <v>0</v>
      </c>
      <c r="J469" s="43">
        <f t="shared" si="342"/>
        <v>0</v>
      </c>
      <c r="K469" s="43">
        <f t="shared" si="342"/>
        <v>4000000</v>
      </c>
      <c r="L469" s="43">
        <f t="shared" si="342"/>
        <v>6300000</v>
      </c>
      <c r="M469" s="43">
        <f t="shared" si="342"/>
        <v>5000000</v>
      </c>
      <c r="N469" s="43">
        <f t="shared" ref="N469:O469" si="343">N470+N471</f>
        <v>0</v>
      </c>
      <c r="O469" s="43">
        <f t="shared" si="343"/>
        <v>0</v>
      </c>
      <c r="P469" s="79" t="s">
        <v>155</v>
      </c>
      <c r="Q469" s="56" t="s">
        <v>26</v>
      </c>
      <c r="R469" s="56">
        <v>100</v>
      </c>
      <c r="S469" s="62">
        <v>0</v>
      </c>
      <c r="T469" s="62">
        <v>0</v>
      </c>
      <c r="U469" s="62">
        <v>0</v>
      </c>
      <c r="V469" s="62">
        <v>100</v>
      </c>
      <c r="W469" s="62">
        <v>100</v>
      </c>
      <c r="X469" s="62">
        <v>100</v>
      </c>
      <c r="Y469" s="62">
        <v>0</v>
      </c>
      <c r="Z469" s="62">
        <v>0</v>
      </c>
      <c r="AA469" s="24"/>
    </row>
    <row r="470" spans="1:27" ht="57" customHeight="1" x14ac:dyDescent="0.2">
      <c r="A470" s="92"/>
      <c r="B470" s="80"/>
      <c r="C470" s="57"/>
      <c r="D470" s="57"/>
      <c r="E470" s="80"/>
      <c r="F470" s="13" t="s">
        <v>18</v>
      </c>
      <c r="G470" s="32">
        <f t="shared" si="339"/>
        <v>15300000</v>
      </c>
      <c r="H470" s="43">
        <v>0</v>
      </c>
      <c r="I470" s="43">
        <v>0</v>
      </c>
      <c r="J470" s="43">
        <v>0</v>
      </c>
      <c r="K470" s="43">
        <v>4000000</v>
      </c>
      <c r="L470" s="43">
        <v>6300000</v>
      </c>
      <c r="M470" s="43">
        <v>5000000</v>
      </c>
      <c r="N470" s="43">
        <v>0</v>
      </c>
      <c r="O470" s="43">
        <v>0</v>
      </c>
      <c r="P470" s="80"/>
      <c r="Q470" s="57"/>
      <c r="R470" s="57"/>
      <c r="S470" s="63"/>
      <c r="T470" s="63"/>
      <c r="U470" s="63"/>
      <c r="V470" s="63"/>
      <c r="W470" s="63"/>
      <c r="X470" s="63"/>
      <c r="Y470" s="63"/>
      <c r="Z470" s="63"/>
      <c r="AA470" s="24"/>
    </row>
    <row r="471" spans="1:27" ht="21" customHeight="1" x14ac:dyDescent="0.2">
      <c r="A471" s="93"/>
      <c r="B471" s="81"/>
      <c r="C471" s="58"/>
      <c r="D471" s="58"/>
      <c r="E471" s="81"/>
      <c r="F471" s="13" t="s">
        <v>19</v>
      </c>
      <c r="G471" s="32">
        <f t="shared" si="339"/>
        <v>0</v>
      </c>
      <c r="H471" s="43">
        <v>0</v>
      </c>
      <c r="I471" s="43">
        <v>0</v>
      </c>
      <c r="J471" s="43">
        <v>0</v>
      </c>
      <c r="K471" s="43">
        <v>0</v>
      </c>
      <c r="L471" s="43">
        <v>0</v>
      </c>
      <c r="M471" s="43">
        <v>0</v>
      </c>
      <c r="N471" s="43">
        <v>0</v>
      </c>
      <c r="O471" s="43">
        <v>0</v>
      </c>
      <c r="P471" s="81"/>
      <c r="Q471" s="58"/>
      <c r="R471" s="58"/>
      <c r="S471" s="64"/>
      <c r="T471" s="64"/>
      <c r="U471" s="64"/>
      <c r="V471" s="64"/>
      <c r="W471" s="64"/>
      <c r="X471" s="64"/>
      <c r="Y471" s="64"/>
      <c r="Z471" s="64"/>
      <c r="AA471" s="24"/>
    </row>
    <row r="472" spans="1:27" ht="51.75" customHeight="1" x14ac:dyDescent="0.2">
      <c r="A472" s="91" t="s">
        <v>193</v>
      </c>
      <c r="B472" s="79" t="s">
        <v>194</v>
      </c>
      <c r="C472" s="56">
        <v>2023</v>
      </c>
      <c r="D472" s="56">
        <v>2023</v>
      </c>
      <c r="E472" s="79" t="s">
        <v>66</v>
      </c>
      <c r="F472" s="11" t="s">
        <v>13</v>
      </c>
      <c r="G472" s="32">
        <f t="shared" si="339"/>
        <v>4935000</v>
      </c>
      <c r="H472" s="43">
        <f>H473+H474</f>
        <v>0</v>
      </c>
      <c r="I472" s="43">
        <f t="shared" ref="I472:M472" si="344">I473+I474</f>
        <v>0</v>
      </c>
      <c r="J472" s="43">
        <f t="shared" si="344"/>
        <v>0</v>
      </c>
      <c r="K472" s="43">
        <f t="shared" si="344"/>
        <v>4935000</v>
      </c>
      <c r="L472" s="43">
        <f t="shared" si="344"/>
        <v>0</v>
      </c>
      <c r="M472" s="43">
        <f t="shared" si="344"/>
        <v>0</v>
      </c>
      <c r="N472" s="43">
        <f t="shared" ref="N472:O472" si="345">N473+N474</f>
        <v>0</v>
      </c>
      <c r="O472" s="43">
        <f t="shared" si="345"/>
        <v>0</v>
      </c>
      <c r="P472" s="79" t="s">
        <v>195</v>
      </c>
      <c r="Q472" s="56" t="s">
        <v>21</v>
      </c>
      <c r="R472" s="56">
        <v>1</v>
      </c>
      <c r="S472" s="62">
        <v>0</v>
      </c>
      <c r="T472" s="62">
        <v>0</v>
      </c>
      <c r="U472" s="62">
        <v>0</v>
      </c>
      <c r="V472" s="62">
        <v>1</v>
      </c>
      <c r="W472" s="62">
        <v>0</v>
      </c>
      <c r="X472" s="62">
        <v>0</v>
      </c>
      <c r="Y472" s="62">
        <v>0</v>
      </c>
      <c r="Z472" s="62">
        <v>0</v>
      </c>
      <c r="AA472" s="24"/>
    </row>
    <row r="473" spans="1:27" ht="46.9" customHeight="1" x14ac:dyDescent="0.2">
      <c r="A473" s="92"/>
      <c r="B473" s="80"/>
      <c r="C473" s="57"/>
      <c r="D473" s="57"/>
      <c r="E473" s="80"/>
      <c r="F473" s="13" t="s">
        <v>18</v>
      </c>
      <c r="G473" s="32">
        <f t="shared" si="339"/>
        <v>935000</v>
      </c>
      <c r="H473" s="43">
        <v>0</v>
      </c>
      <c r="I473" s="43">
        <v>0</v>
      </c>
      <c r="J473" s="43">
        <v>0</v>
      </c>
      <c r="K473" s="43">
        <v>935000</v>
      </c>
      <c r="L473" s="43">
        <v>0</v>
      </c>
      <c r="M473" s="43">
        <v>0</v>
      </c>
      <c r="N473" s="43">
        <v>0</v>
      </c>
      <c r="O473" s="43">
        <v>0</v>
      </c>
      <c r="P473" s="80"/>
      <c r="Q473" s="57"/>
      <c r="R473" s="57"/>
      <c r="S473" s="63"/>
      <c r="T473" s="63"/>
      <c r="U473" s="63"/>
      <c r="V473" s="63"/>
      <c r="W473" s="63"/>
      <c r="X473" s="63"/>
      <c r="Y473" s="63"/>
      <c r="Z473" s="63"/>
      <c r="AA473" s="24"/>
    </row>
    <row r="474" spans="1:27" ht="54" customHeight="1" x14ac:dyDescent="0.2">
      <c r="A474" s="93"/>
      <c r="B474" s="81"/>
      <c r="C474" s="58"/>
      <c r="D474" s="58"/>
      <c r="E474" s="81"/>
      <c r="F474" s="13" t="s">
        <v>19</v>
      </c>
      <c r="G474" s="32">
        <f t="shared" si="339"/>
        <v>4000000</v>
      </c>
      <c r="H474" s="43">
        <v>0</v>
      </c>
      <c r="I474" s="43">
        <v>0</v>
      </c>
      <c r="J474" s="43">
        <v>0</v>
      </c>
      <c r="K474" s="43">
        <v>4000000</v>
      </c>
      <c r="L474" s="43">
        <v>0</v>
      </c>
      <c r="M474" s="43">
        <v>0</v>
      </c>
      <c r="N474" s="43">
        <v>0</v>
      </c>
      <c r="O474" s="43">
        <v>0</v>
      </c>
      <c r="P474" s="81"/>
      <c r="Q474" s="58"/>
      <c r="R474" s="58"/>
      <c r="S474" s="64"/>
      <c r="T474" s="64"/>
      <c r="U474" s="64"/>
      <c r="V474" s="64"/>
      <c r="W474" s="64"/>
      <c r="X474" s="64"/>
      <c r="Y474" s="64"/>
      <c r="Z474" s="64"/>
      <c r="AA474" s="24"/>
    </row>
    <row r="475" spans="1:27" ht="72" customHeight="1" x14ac:dyDescent="0.2">
      <c r="A475" s="91" t="s">
        <v>216</v>
      </c>
      <c r="B475" s="79" t="s">
        <v>218</v>
      </c>
      <c r="C475" s="56">
        <v>2024</v>
      </c>
      <c r="D475" s="56">
        <v>2024</v>
      </c>
      <c r="E475" s="79" t="s">
        <v>66</v>
      </c>
      <c r="F475" s="11" t="s">
        <v>13</v>
      </c>
      <c r="G475" s="32">
        <f t="shared" si="339"/>
        <v>1216950.9100000001</v>
      </c>
      <c r="H475" s="43">
        <f>H476+H477</f>
        <v>0</v>
      </c>
      <c r="I475" s="43">
        <f t="shared" ref="I475:O475" si="346">I476+I477</f>
        <v>0</v>
      </c>
      <c r="J475" s="43">
        <f t="shared" si="346"/>
        <v>0</v>
      </c>
      <c r="K475" s="43">
        <f t="shared" si="346"/>
        <v>0</v>
      </c>
      <c r="L475" s="43">
        <f t="shared" si="346"/>
        <v>1216950.9100000001</v>
      </c>
      <c r="M475" s="43">
        <f t="shared" si="346"/>
        <v>0</v>
      </c>
      <c r="N475" s="43">
        <f t="shared" ref="N475" si="347">N476+N477</f>
        <v>0</v>
      </c>
      <c r="O475" s="43">
        <f t="shared" si="346"/>
        <v>0</v>
      </c>
      <c r="P475" s="79" t="s">
        <v>217</v>
      </c>
      <c r="Q475" s="56" t="s">
        <v>26</v>
      </c>
      <c r="R475" s="56">
        <v>100</v>
      </c>
      <c r="S475" s="62">
        <v>0</v>
      </c>
      <c r="T475" s="62">
        <v>0</v>
      </c>
      <c r="U475" s="62">
        <v>0</v>
      </c>
      <c r="V475" s="62">
        <v>0</v>
      </c>
      <c r="W475" s="62">
        <v>100</v>
      </c>
      <c r="X475" s="62">
        <v>0</v>
      </c>
      <c r="Y475" s="62">
        <v>0</v>
      </c>
      <c r="Z475" s="62">
        <v>0</v>
      </c>
      <c r="AA475" s="24"/>
    </row>
    <row r="476" spans="1:27" ht="72" customHeight="1" x14ac:dyDescent="0.2">
      <c r="A476" s="92"/>
      <c r="B476" s="80"/>
      <c r="C476" s="57"/>
      <c r="D476" s="57"/>
      <c r="E476" s="80"/>
      <c r="F476" s="13" t="s">
        <v>18</v>
      </c>
      <c r="G476" s="32">
        <f t="shared" si="339"/>
        <v>48678.04</v>
      </c>
      <c r="H476" s="43">
        <v>0</v>
      </c>
      <c r="I476" s="43">
        <v>0</v>
      </c>
      <c r="J476" s="43">
        <v>0</v>
      </c>
      <c r="K476" s="43">
        <v>0</v>
      </c>
      <c r="L476" s="43">
        <v>48678.04</v>
      </c>
      <c r="M476" s="43">
        <v>0</v>
      </c>
      <c r="N476" s="43">
        <v>0</v>
      </c>
      <c r="O476" s="43">
        <v>0</v>
      </c>
      <c r="P476" s="80"/>
      <c r="Q476" s="57"/>
      <c r="R476" s="57"/>
      <c r="S476" s="63"/>
      <c r="T476" s="63"/>
      <c r="U476" s="63"/>
      <c r="V476" s="63"/>
      <c r="W476" s="63"/>
      <c r="X476" s="63"/>
      <c r="Y476" s="63"/>
      <c r="Z476" s="63"/>
      <c r="AA476" s="24"/>
    </row>
    <row r="477" spans="1:27" ht="72" customHeight="1" x14ac:dyDescent="0.2">
      <c r="A477" s="93"/>
      <c r="B477" s="81"/>
      <c r="C477" s="58"/>
      <c r="D477" s="58"/>
      <c r="E477" s="81"/>
      <c r="F477" s="13" t="s">
        <v>19</v>
      </c>
      <c r="G477" s="32">
        <f t="shared" si="339"/>
        <v>1168272.8700000001</v>
      </c>
      <c r="H477" s="43">
        <v>0</v>
      </c>
      <c r="I477" s="43">
        <v>0</v>
      </c>
      <c r="J477" s="43">
        <v>0</v>
      </c>
      <c r="K477" s="43">
        <v>0</v>
      </c>
      <c r="L477" s="43">
        <v>1168272.8700000001</v>
      </c>
      <c r="M477" s="43">
        <v>0</v>
      </c>
      <c r="N477" s="43">
        <v>0</v>
      </c>
      <c r="O477" s="43">
        <v>0</v>
      </c>
      <c r="P477" s="81"/>
      <c r="Q477" s="58"/>
      <c r="R477" s="58"/>
      <c r="S477" s="64"/>
      <c r="T477" s="64"/>
      <c r="U477" s="64"/>
      <c r="V477" s="64"/>
      <c r="W477" s="64"/>
      <c r="X477" s="64"/>
      <c r="Y477" s="64"/>
      <c r="Z477" s="64"/>
      <c r="AA477" s="24"/>
    </row>
    <row r="478" spans="1:27" ht="72" customHeight="1" x14ac:dyDescent="0.2">
      <c r="A478" s="90" t="s">
        <v>163</v>
      </c>
      <c r="B478" s="89" t="s">
        <v>159</v>
      </c>
      <c r="C478" s="56">
        <v>2025</v>
      </c>
      <c r="D478" s="56">
        <v>2025</v>
      </c>
      <c r="E478" s="79" t="s">
        <v>55</v>
      </c>
      <c r="F478" s="11" t="s">
        <v>13</v>
      </c>
      <c r="G478" s="32">
        <f t="shared" si="339"/>
        <v>62700969.420000002</v>
      </c>
      <c r="H478" s="34">
        <f>H479+H480</f>
        <v>0</v>
      </c>
      <c r="I478" s="34">
        <f>I479+I480</f>
        <v>12303329.1</v>
      </c>
      <c r="J478" s="34">
        <f t="shared" ref="J478:M478" si="348">J479+J480</f>
        <v>50397640.32</v>
      </c>
      <c r="K478" s="34">
        <f t="shared" si="348"/>
        <v>0</v>
      </c>
      <c r="L478" s="34">
        <f t="shared" si="348"/>
        <v>0</v>
      </c>
      <c r="M478" s="34">
        <f t="shared" si="348"/>
        <v>0</v>
      </c>
      <c r="N478" s="34">
        <f t="shared" ref="N478:O478" si="349">N479+N480</f>
        <v>0</v>
      </c>
      <c r="O478" s="34">
        <f t="shared" si="349"/>
        <v>0</v>
      </c>
      <c r="P478" s="56" t="s">
        <v>11</v>
      </c>
      <c r="Q478" s="55" t="s">
        <v>11</v>
      </c>
      <c r="R478" s="55" t="s">
        <v>11</v>
      </c>
      <c r="S478" s="55" t="s">
        <v>11</v>
      </c>
      <c r="T478" s="55" t="s">
        <v>11</v>
      </c>
      <c r="U478" s="55" t="s">
        <v>11</v>
      </c>
      <c r="V478" s="55" t="s">
        <v>11</v>
      </c>
      <c r="W478" s="55" t="s">
        <v>11</v>
      </c>
      <c r="X478" s="55" t="s">
        <v>11</v>
      </c>
      <c r="Y478" s="55" t="s">
        <v>11</v>
      </c>
      <c r="Z478" s="55" t="s">
        <v>11</v>
      </c>
    </row>
    <row r="479" spans="1:27" ht="72" customHeight="1" x14ac:dyDescent="0.2">
      <c r="A479" s="90"/>
      <c r="B479" s="89"/>
      <c r="C479" s="57"/>
      <c r="D479" s="57"/>
      <c r="E479" s="80"/>
      <c r="F479" s="12" t="s">
        <v>18</v>
      </c>
      <c r="G479" s="32">
        <f t="shared" si="339"/>
        <v>2520459.2000000002</v>
      </c>
      <c r="H479" s="34">
        <f>H482</f>
        <v>0</v>
      </c>
      <c r="I479" s="34">
        <f t="shared" ref="I479:M480" si="350">I482</f>
        <v>504553.58</v>
      </c>
      <c r="J479" s="34">
        <f t="shared" si="350"/>
        <v>2015905.62</v>
      </c>
      <c r="K479" s="34">
        <f t="shared" si="350"/>
        <v>0</v>
      </c>
      <c r="L479" s="34">
        <f t="shared" si="350"/>
        <v>0</v>
      </c>
      <c r="M479" s="34">
        <f t="shared" si="350"/>
        <v>0</v>
      </c>
      <c r="N479" s="34">
        <f t="shared" ref="N479:O479" si="351">N482</f>
        <v>0</v>
      </c>
      <c r="O479" s="34">
        <f t="shared" si="351"/>
        <v>0</v>
      </c>
      <c r="P479" s="57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7" ht="72" customHeight="1" x14ac:dyDescent="0.2">
      <c r="A480" s="90"/>
      <c r="B480" s="89"/>
      <c r="C480" s="58"/>
      <c r="D480" s="58"/>
      <c r="E480" s="81"/>
      <c r="F480" s="13" t="s">
        <v>19</v>
      </c>
      <c r="G480" s="32">
        <f t="shared" si="339"/>
        <v>60180510.219999999</v>
      </c>
      <c r="H480" s="34">
        <f>H483</f>
        <v>0</v>
      </c>
      <c r="I480" s="34">
        <f t="shared" si="350"/>
        <v>11798775.52</v>
      </c>
      <c r="J480" s="34">
        <f t="shared" si="350"/>
        <v>48381734.700000003</v>
      </c>
      <c r="K480" s="34">
        <f t="shared" si="350"/>
        <v>0</v>
      </c>
      <c r="L480" s="34">
        <f t="shared" si="350"/>
        <v>0</v>
      </c>
      <c r="M480" s="34">
        <f t="shared" si="350"/>
        <v>0</v>
      </c>
      <c r="N480" s="34">
        <f t="shared" ref="N480:O480" si="352">N483</f>
        <v>0</v>
      </c>
      <c r="O480" s="34">
        <f t="shared" si="352"/>
        <v>0</v>
      </c>
      <c r="P480" s="58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57.75" customHeight="1" x14ac:dyDescent="0.2">
      <c r="A481" s="91" t="s">
        <v>164</v>
      </c>
      <c r="B481" s="79" t="s">
        <v>161</v>
      </c>
      <c r="C481" s="56">
        <v>2021</v>
      </c>
      <c r="D481" s="56">
        <v>2022</v>
      </c>
      <c r="E481" s="79" t="s">
        <v>55</v>
      </c>
      <c r="F481" s="11" t="s">
        <v>13</v>
      </c>
      <c r="G481" s="32">
        <f t="shared" si="339"/>
        <v>62700969.420000002</v>
      </c>
      <c r="H481" s="34">
        <f>H482+H483</f>
        <v>0</v>
      </c>
      <c r="I481" s="34">
        <f t="shared" ref="I481:M481" si="353">I482+I483</f>
        <v>12303329.1</v>
      </c>
      <c r="J481" s="34">
        <f t="shared" si="353"/>
        <v>50397640.32</v>
      </c>
      <c r="K481" s="34">
        <f t="shared" si="353"/>
        <v>0</v>
      </c>
      <c r="L481" s="34">
        <f t="shared" si="353"/>
        <v>0</v>
      </c>
      <c r="M481" s="34">
        <f t="shared" si="353"/>
        <v>0</v>
      </c>
      <c r="N481" s="34">
        <f t="shared" ref="N481:O481" si="354">N482+N483</f>
        <v>0</v>
      </c>
      <c r="O481" s="34">
        <f t="shared" si="354"/>
        <v>0</v>
      </c>
      <c r="P481" s="79" t="s">
        <v>158</v>
      </c>
      <c r="Q481" s="56" t="s">
        <v>21</v>
      </c>
      <c r="R481" s="56">
        <v>1</v>
      </c>
      <c r="S481" s="59">
        <v>0</v>
      </c>
      <c r="T481" s="59">
        <v>0</v>
      </c>
      <c r="U481" s="59">
        <v>1</v>
      </c>
      <c r="V481" s="59">
        <v>0</v>
      </c>
      <c r="W481" s="59">
        <v>0</v>
      </c>
      <c r="X481" s="59">
        <v>0</v>
      </c>
      <c r="Y481" s="59">
        <v>0</v>
      </c>
      <c r="Z481" s="59">
        <v>0</v>
      </c>
    </row>
    <row r="482" spans="1:26" ht="56.25" customHeight="1" x14ac:dyDescent="0.2">
      <c r="A482" s="92"/>
      <c r="B482" s="80"/>
      <c r="C482" s="57"/>
      <c r="D482" s="57"/>
      <c r="E482" s="80"/>
      <c r="F482" s="13" t="s">
        <v>18</v>
      </c>
      <c r="G482" s="32">
        <f t="shared" si="339"/>
        <v>2520459.2000000002</v>
      </c>
      <c r="H482" s="34">
        <f>H485</f>
        <v>0</v>
      </c>
      <c r="I482" s="34">
        <f t="shared" ref="I482:M482" si="355">I485</f>
        <v>504553.58</v>
      </c>
      <c r="J482" s="34">
        <f t="shared" si="355"/>
        <v>2015905.62</v>
      </c>
      <c r="K482" s="34">
        <f t="shared" si="355"/>
        <v>0</v>
      </c>
      <c r="L482" s="34">
        <f t="shared" si="355"/>
        <v>0</v>
      </c>
      <c r="M482" s="34">
        <f t="shared" si="355"/>
        <v>0</v>
      </c>
      <c r="N482" s="34">
        <f t="shared" ref="N482:O482" si="356">N485</f>
        <v>0</v>
      </c>
      <c r="O482" s="34">
        <f t="shared" si="356"/>
        <v>0</v>
      </c>
      <c r="P482" s="80"/>
      <c r="Q482" s="57"/>
      <c r="R482" s="57"/>
      <c r="S482" s="60"/>
      <c r="T482" s="60"/>
      <c r="U482" s="60"/>
      <c r="V482" s="60"/>
      <c r="W482" s="60"/>
      <c r="X482" s="60"/>
      <c r="Y482" s="60"/>
      <c r="Z482" s="60"/>
    </row>
    <row r="483" spans="1:26" ht="60" customHeight="1" x14ac:dyDescent="0.2">
      <c r="A483" s="92"/>
      <c r="B483" s="81"/>
      <c r="C483" s="57"/>
      <c r="D483" s="57"/>
      <c r="E483" s="80"/>
      <c r="F483" s="13" t="s">
        <v>19</v>
      </c>
      <c r="G483" s="32">
        <f t="shared" si="339"/>
        <v>60180510.219999999</v>
      </c>
      <c r="H483" s="34">
        <f>H486</f>
        <v>0</v>
      </c>
      <c r="I483" s="34">
        <f t="shared" ref="I483:M483" si="357">I486</f>
        <v>11798775.52</v>
      </c>
      <c r="J483" s="34">
        <f t="shared" si="357"/>
        <v>48381734.700000003</v>
      </c>
      <c r="K483" s="34">
        <f t="shared" si="357"/>
        <v>0</v>
      </c>
      <c r="L483" s="34">
        <f t="shared" si="357"/>
        <v>0</v>
      </c>
      <c r="M483" s="34">
        <f t="shared" si="357"/>
        <v>0</v>
      </c>
      <c r="N483" s="34">
        <f t="shared" ref="N483:O483" si="358">N486</f>
        <v>0</v>
      </c>
      <c r="O483" s="34">
        <f t="shared" si="358"/>
        <v>0</v>
      </c>
      <c r="P483" s="80"/>
      <c r="Q483" s="57"/>
      <c r="R483" s="57"/>
      <c r="S483" s="60"/>
      <c r="T483" s="60"/>
      <c r="U483" s="60"/>
      <c r="V483" s="60"/>
      <c r="W483" s="60"/>
      <c r="X483" s="60"/>
      <c r="Y483" s="60"/>
      <c r="Z483" s="60"/>
    </row>
    <row r="484" spans="1:26" ht="63" customHeight="1" x14ac:dyDescent="0.2">
      <c r="A484" s="92"/>
      <c r="B484" s="79" t="s">
        <v>162</v>
      </c>
      <c r="C484" s="57"/>
      <c r="D484" s="57"/>
      <c r="E484" s="80"/>
      <c r="F484" s="11" t="s">
        <v>13</v>
      </c>
      <c r="G484" s="32">
        <f t="shared" si="339"/>
        <v>62700969.420000002</v>
      </c>
      <c r="H484" s="34">
        <f>H485+H486</f>
        <v>0</v>
      </c>
      <c r="I484" s="34">
        <f t="shared" ref="I484:M484" si="359">I485+I486</f>
        <v>12303329.1</v>
      </c>
      <c r="J484" s="34">
        <f t="shared" si="359"/>
        <v>50397640.32</v>
      </c>
      <c r="K484" s="34">
        <f t="shared" si="359"/>
        <v>0</v>
      </c>
      <c r="L484" s="34">
        <f t="shared" si="359"/>
        <v>0</v>
      </c>
      <c r="M484" s="34">
        <f t="shared" si="359"/>
        <v>0</v>
      </c>
      <c r="N484" s="34">
        <f t="shared" ref="N484:O484" si="360">N485+N486</f>
        <v>0</v>
      </c>
      <c r="O484" s="34">
        <f t="shared" si="360"/>
        <v>0</v>
      </c>
      <c r="P484" s="80"/>
      <c r="Q484" s="57"/>
      <c r="R484" s="57"/>
      <c r="S484" s="60"/>
      <c r="T484" s="60"/>
      <c r="U484" s="60"/>
      <c r="V484" s="60"/>
      <c r="W484" s="60"/>
      <c r="X484" s="60"/>
      <c r="Y484" s="60"/>
      <c r="Z484" s="60"/>
    </row>
    <row r="485" spans="1:26" ht="54" customHeight="1" x14ac:dyDescent="0.2">
      <c r="A485" s="92"/>
      <c r="B485" s="80"/>
      <c r="C485" s="57"/>
      <c r="D485" s="57"/>
      <c r="E485" s="80"/>
      <c r="F485" s="13" t="s">
        <v>18</v>
      </c>
      <c r="G485" s="32">
        <f t="shared" si="339"/>
        <v>2520459.2000000002</v>
      </c>
      <c r="H485" s="34">
        <v>0</v>
      </c>
      <c r="I485" s="34">
        <v>504553.58</v>
      </c>
      <c r="J485" s="34">
        <v>2015905.62</v>
      </c>
      <c r="K485" s="34">
        <v>0</v>
      </c>
      <c r="L485" s="34">
        <v>0</v>
      </c>
      <c r="M485" s="34">
        <v>0</v>
      </c>
      <c r="N485" s="34">
        <v>0</v>
      </c>
      <c r="O485" s="34">
        <v>0</v>
      </c>
      <c r="P485" s="80"/>
      <c r="Q485" s="57"/>
      <c r="R485" s="57"/>
      <c r="S485" s="60"/>
      <c r="T485" s="60"/>
      <c r="U485" s="60"/>
      <c r="V485" s="60"/>
      <c r="W485" s="60"/>
      <c r="X485" s="60"/>
      <c r="Y485" s="60"/>
      <c r="Z485" s="60"/>
    </row>
    <row r="486" spans="1:26" ht="56.25" customHeight="1" x14ac:dyDescent="0.2">
      <c r="A486" s="93"/>
      <c r="B486" s="81"/>
      <c r="C486" s="58"/>
      <c r="D486" s="58"/>
      <c r="E486" s="81"/>
      <c r="F486" s="13" t="s">
        <v>19</v>
      </c>
      <c r="G486" s="32">
        <f t="shared" si="339"/>
        <v>60180510.219999999</v>
      </c>
      <c r="H486" s="34">
        <v>0</v>
      </c>
      <c r="I486" s="34">
        <v>11798775.52</v>
      </c>
      <c r="J486" s="34">
        <v>48381734.700000003</v>
      </c>
      <c r="K486" s="34">
        <v>0</v>
      </c>
      <c r="L486" s="34">
        <v>0</v>
      </c>
      <c r="M486" s="34">
        <v>0</v>
      </c>
      <c r="N486" s="34">
        <v>0</v>
      </c>
      <c r="O486" s="34">
        <v>0</v>
      </c>
      <c r="P486" s="81"/>
      <c r="Q486" s="58"/>
      <c r="R486" s="58"/>
      <c r="S486" s="61"/>
      <c r="T486" s="61"/>
      <c r="U486" s="61"/>
      <c r="V486" s="61"/>
      <c r="W486" s="61"/>
      <c r="X486" s="61"/>
      <c r="Y486" s="61"/>
      <c r="Z486" s="61"/>
    </row>
    <row r="487" spans="1:26" ht="57" customHeight="1" x14ac:dyDescent="0.2">
      <c r="A487" s="90" t="s">
        <v>240</v>
      </c>
      <c r="B487" s="89" t="s">
        <v>248</v>
      </c>
      <c r="C487" s="56">
        <v>2025</v>
      </c>
      <c r="D487" s="56">
        <v>2025</v>
      </c>
      <c r="E487" s="79" t="s">
        <v>55</v>
      </c>
      <c r="F487" s="11" t="s">
        <v>13</v>
      </c>
      <c r="G487" s="32">
        <f t="shared" ref="G487:G495" si="361">SUM(H487:O487)</f>
        <v>20633653.84</v>
      </c>
      <c r="H487" s="34">
        <f>H488+H489</f>
        <v>0</v>
      </c>
      <c r="I487" s="34">
        <f>I488+I489</f>
        <v>0</v>
      </c>
      <c r="J487" s="34">
        <f t="shared" ref="J487:O487" si="362">J488+J489</f>
        <v>0</v>
      </c>
      <c r="K487" s="34">
        <f t="shared" si="362"/>
        <v>0</v>
      </c>
      <c r="L487" s="34">
        <f t="shared" si="362"/>
        <v>0</v>
      </c>
      <c r="M487" s="34">
        <f t="shared" si="362"/>
        <v>20633653.84</v>
      </c>
      <c r="N487" s="34">
        <f t="shared" si="362"/>
        <v>0</v>
      </c>
      <c r="O487" s="34">
        <f t="shared" si="362"/>
        <v>0</v>
      </c>
      <c r="P487" s="56" t="s">
        <v>11</v>
      </c>
      <c r="Q487" s="55" t="s">
        <v>11</v>
      </c>
      <c r="R487" s="55" t="s">
        <v>11</v>
      </c>
      <c r="S487" s="55" t="s">
        <v>11</v>
      </c>
      <c r="T487" s="55" t="s">
        <v>11</v>
      </c>
      <c r="U487" s="55" t="s">
        <v>11</v>
      </c>
      <c r="V487" s="55" t="s">
        <v>11</v>
      </c>
      <c r="W487" s="55" t="s">
        <v>11</v>
      </c>
      <c r="X487" s="55" t="s">
        <v>11</v>
      </c>
      <c r="Y487" s="55" t="s">
        <v>11</v>
      </c>
      <c r="Z487" s="55" t="s">
        <v>11</v>
      </c>
    </row>
    <row r="488" spans="1:26" ht="52.5" customHeight="1" x14ac:dyDescent="0.2">
      <c r="A488" s="90"/>
      <c r="B488" s="89"/>
      <c r="C488" s="57"/>
      <c r="D488" s="57"/>
      <c r="E488" s="80"/>
      <c r="F488" s="12" t="s">
        <v>18</v>
      </c>
      <c r="G488" s="32">
        <f t="shared" si="361"/>
        <v>825346.15</v>
      </c>
      <c r="H488" s="34">
        <f>H491</f>
        <v>0</v>
      </c>
      <c r="I488" s="34">
        <f t="shared" ref="I488:O488" si="363">I491</f>
        <v>0</v>
      </c>
      <c r="J488" s="34">
        <f t="shared" si="363"/>
        <v>0</v>
      </c>
      <c r="K488" s="34">
        <f t="shared" si="363"/>
        <v>0</v>
      </c>
      <c r="L488" s="34">
        <f t="shared" si="363"/>
        <v>0</v>
      </c>
      <c r="M488" s="34">
        <f t="shared" si="363"/>
        <v>825346.15</v>
      </c>
      <c r="N488" s="34">
        <f t="shared" si="363"/>
        <v>0</v>
      </c>
      <c r="O488" s="34">
        <f t="shared" si="363"/>
        <v>0</v>
      </c>
      <c r="P488" s="57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56.25" customHeight="1" x14ac:dyDescent="0.2">
      <c r="A489" s="90"/>
      <c r="B489" s="89"/>
      <c r="C489" s="58"/>
      <c r="D489" s="58"/>
      <c r="E489" s="81"/>
      <c r="F489" s="13" t="s">
        <v>19</v>
      </c>
      <c r="G489" s="32">
        <f t="shared" si="361"/>
        <v>19808307.690000001</v>
      </c>
      <c r="H489" s="34">
        <f>H492</f>
        <v>0</v>
      </c>
      <c r="I489" s="34">
        <f t="shared" ref="I489:O489" si="364">I492</f>
        <v>0</v>
      </c>
      <c r="J489" s="34">
        <f t="shared" si="364"/>
        <v>0</v>
      </c>
      <c r="K489" s="34">
        <f t="shared" si="364"/>
        <v>0</v>
      </c>
      <c r="L489" s="34">
        <f t="shared" si="364"/>
        <v>0</v>
      </c>
      <c r="M489" s="34">
        <f t="shared" si="364"/>
        <v>19808307.690000001</v>
      </c>
      <c r="N489" s="34">
        <f t="shared" si="364"/>
        <v>0</v>
      </c>
      <c r="O489" s="34">
        <f t="shared" si="364"/>
        <v>0</v>
      </c>
      <c r="P489" s="58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57.75" customHeight="1" x14ac:dyDescent="0.2">
      <c r="A490" s="91" t="s">
        <v>241</v>
      </c>
      <c r="B490" s="79" t="s">
        <v>242</v>
      </c>
      <c r="C490" s="56">
        <v>2025</v>
      </c>
      <c r="D490" s="56">
        <v>2025</v>
      </c>
      <c r="E490" s="79" t="s">
        <v>55</v>
      </c>
      <c r="F490" s="11" t="s">
        <v>13</v>
      </c>
      <c r="G490" s="32">
        <f t="shared" si="361"/>
        <v>20633653.84</v>
      </c>
      <c r="H490" s="34">
        <f>H491+H492</f>
        <v>0</v>
      </c>
      <c r="I490" s="34">
        <f t="shared" ref="I490:O490" si="365">I491+I492</f>
        <v>0</v>
      </c>
      <c r="J490" s="34">
        <f t="shared" si="365"/>
        <v>0</v>
      </c>
      <c r="K490" s="34">
        <f t="shared" si="365"/>
        <v>0</v>
      </c>
      <c r="L490" s="34">
        <f t="shared" si="365"/>
        <v>0</v>
      </c>
      <c r="M490" s="34">
        <f t="shared" si="365"/>
        <v>20633653.84</v>
      </c>
      <c r="N490" s="34">
        <f t="shared" si="365"/>
        <v>0</v>
      </c>
      <c r="O490" s="34">
        <f t="shared" si="365"/>
        <v>0</v>
      </c>
      <c r="P490" s="79" t="s">
        <v>158</v>
      </c>
      <c r="Q490" s="56" t="s">
        <v>21</v>
      </c>
      <c r="R490" s="56">
        <v>1</v>
      </c>
      <c r="S490" s="59">
        <v>0</v>
      </c>
      <c r="T490" s="59">
        <v>0</v>
      </c>
      <c r="U490" s="59">
        <v>0</v>
      </c>
      <c r="V490" s="59">
        <v>0</v>
      </c>
      <c r="W490" s="59">
        <v>0</v>
      </c>
      <c r="X490" s="59">
        <v>1</v>
      </c>
      <c r="Y490" s="59">
        <v>0</v>
      </c>
      <c r="Z490" s="59">
        <v>0</v>
      </c>
    </row>
    <row r="491" spans="1:26" ht="56.25" customHeight="1" x14ac:dyDescent="0.2">
      <c r="A491" s="92"/>
      <c r="B491" s="80"/>
      <c r="C491" s="57"/>
      <c r="D491" s="57"/>
      <c r="E491" s="80"/>
      <c r="F491" s="13" t="s">
        <v>18</v>
      </c>
      <c r="G491" s="32">
        <f t="shared" si="361"/>
        <v>825346.15</v>
      </c>
      <c r="H491" s="34">
        <f>H494</f>
        <v>0</v>
      </c>
      <c r="I491" s="34">
        <f t="shared" ref="I491:O491" si="366">I494</f>
        <v>0</v>
      </c>
      <c r="J491" s="34">
        <f t="shared" si="366"/>
        <v>0</v>
      </c>
      <c r="K491" s="34">
        <f t="shared" si="366"/>
        <v>0</v>
      </c>
      <c r="L491" s="34">
        <f t="shared" si="366"/>
        <v>0</v>
      </c>
      <c r="M491" s="34">
        <f t="shared" si="366"/>
        <v>825346.15</v>
      </c>
      <c r="N491" s="34">
        <f t="shared" si="366"/>
        <v>0</v>
      </c>
      <c r="O491" s="34">
        <f t="shared" si="366"/>
        <v>0</v>
      </c>
      <c r="P491" s="80"/>
      <c r="Q491" s="57"/>
      <c r="R491" s="57"/>
      <c r="S491" s="60"/>
      <c r="T491" s="60"/>
      <c r="U491" s="60"/>
      <c r="V491" s="60"/>
      <c r="W491" s="60"/>
      <c r="X491" s="60"/>
      <c r="Y491" s="60"/>
      <c r="Z491" s="60"/>
    </row>
    <row r="492" spans="1:26" ht="60" customHeight="1" x14ac:dyDescent="0.2">
      <c r="A492" s="92"/>
      <c r="B492" s="81"/>
      <c r="C492" s="57"/>
      <c r="D492" s="57"/>
      <c r="E492" s="80"/>
      <c r="F492" s="13" t="s">
        <v>19</v>
      </c>
      <c r="G492" s="32">
        <f t="shared" si="361"/>
        <v>19808307.690000001</v>
      </c>
      <c r="H492" s="34">
        <f>H495</f>
        <v>0</v>
      </c>
      <c r="I492" s="34">
        <f t="shared" ref="I492:O492" si="367">I495</f>
        <v>0</v>
      </c>
      <c r="J492" s="34">
        <f t="shared" si="367"/>
        <v>0</v>
      </c>
      <c r="K492" s="34">
        <f t="shared" si="367"/>
        <v>0</v>
      </c>
      <c r="L492" s="34">
        <f t="shared" si="367"/>
        <v>0</v>
      </c>
      <c r="M492" s="34">
        <f t="shared" si="367"/>
        <v>19808307.690000001</v>
      </c>
      <c r="N492" s="34">
        <f t="shared" si="367"/>
        <v>0</v>
      </c>
      <c r="O492" s="34">
        <f t="shared" si="367"/>
        <v>0</v>
      </c>
      <c r="P492" s="80"/>
      <c r="Q492" s="57"/>
      <c r="R492" s="57"/>
      <c r="S492" s="60"/>
      <c r="T492" s="60"/>
      <c r="U492" s="60"/>
      <c r="V492" s="60"/>
      <c r="W492" s="60"/>
      <c r="X492" s="60"/>
      <c r="Y492" s="60"/>
      <c r="Z492" s="60"/>
    </row>
    <row r="493" spans="1:26" ht="63" customHeight="1" x14ac:dyDescent="0.2">
      <c r="A493" s="92"/>
      <c r="B493" s="79" t="s">
        <v>243</v>
      </c>
      <c r="C493" s="57"/>
      <c r="D493" s="57"/>
      <c r="E493" s="80"/>
      <c r="F493" s="11" t="s">
        <v>13</v>
      </c>
      <c r="G493" s="32">
        <f t="shared" si="361"/>
        <v>20633653.84</v>
      </c>
      <c r="H493" s="34">
        <f>H494+H495</f>
        <v>0</v>
      </c>
      <c r="I493" s="34">
        <f t="shared" ref="I493:O493" si="368">I494+I495</f>
        <v>0</v>
      </c>
      <c r="J493" s="34">
        <f t="shared" si="368"/>
        <v>0</v>
      </c>
      <c r="K493" s="34">
        <f t="shared" si="368"/>
        <v>0</v>
      </c>
      <c r="L493" s="34">
        <f t="shared" si="368"/>
        <v>0</v>
      </c>
      <c r="M493" s="34">
        <f t="shared" si="368"/>
        <v>20633653.84</v>
      </c>
      <c r="N493" s="34">
        <f t="shared" si="368"/>
        <v>0</v>
      </c>
      <c r="O493" s="34">
        <f t="shared" si="368"/>
        <v>0</v>
      </c>
      <c r="P493" s="80"/>
      <c r="Q493" s="57"/>
      <c r="R493" s="57"/>
      <c r="S493" s="60"/>
      <c r="T493" s="60"/>
      <c r="U493" s="60"/>
      <c r="V493" s="60"/>
      <c r="W493" s="60"/>
      <c r="X493" s="60"/>
      <c r="Y493" s="60"/>
      <c r="Z493" s="60"/>
    </row>
    <row r="494" spans="1:26" ht="54" customHeight="1" x14ac:dyDescent="0.2">
      <c r="A494" s="92"/>
      <c r="B494" s="80"/>
      <c r="C494" s="57"/>
      <c r="D494" s="57"/>
      <c r="E494" s="80"/>
      <c r="F494" s="13" t="s">
        <v>18</v>
      </c>
      <c r="G494" s="32">
        <f t="shared" si="361"/>
        <v>825346.15</v>
      </c>
      <c r="H494" s="34">
        <v>0</v>
      </c>
      <c r="I494" s="34">
        <v>0</v>
      </c>
      <c r="J494" s="34">
        <v>0</v>
      </c>
      <c r="K494" s="34">
        <v>0</v>
      </c>
      <c r="L494" s="34">
        <v>0</v>
      </c>
      <c r="M494" s="34">
        <v>825346.15</v>
      </c>
      <c r="N494" s="34">
        <v>0</v>
      </c>
      <c r="O494" s="34">
        <v>0</v>
      </c>
      <c r="P494" s="80"/>
      <c r="Q494" s="57"/>
      <c r="R494" s="57"/>
      <c r="S494" s="60"/>
      <c r="T494" s="60"/>
      <c r="U494" s="60"/>
      <c r="V494" s="60"/>
      <c r="W494" s="60"/>
      <c r="X494" s="60"/>
      <c r="Y494" s="60"/>
      <c r="Z494" s="60"/>
    </row>
    <row r="495" spans="1:26" ht="56.25" customHeight="1" x14ac:dyDescent="0.2">
      <c r="A495" s="93"/>
      <c r="B495" s="81"/>
      <c r="C495" s="58"/>
      <c r="D495" s="58"/>
      <c r="E495" s="81"/>
      <c r="F495" s="13" t="s">
        <v>19</v>
      </c>
      <c r="G495" s="32">
        <f t="shared" si="361"/>
        <v>19808307.690000001</v>
      </c>
      <c r="H495" s="34">
        <v>0</v>
      </c>
      <c r="I495" s="34">
        <v>0</v>
      </c>
      <c r="J495" s="34">
        <v>0</v>
      </c>
      <c r="K495" s="34">
        <v>0</v>
      </c>
      <c r="L495" s="34">
        <v>0</v>
      </c>
      <c r="M495" s="34">
        <v>19808307.690000001</v>
      </c>
      <c r="N495" s="34">
        <v>0</v>
      </c>
      <c r="O495" s="34">
        <v>0</v>
      </c>
      <c r="P495" s="81"/>
      <c r="Q495" s="58"/>
      <c r="R495" s="58"/>
      <c r="S495" s="61"/>
      <c r="T495" s="61"/>
      <c r="U495" s="61"/>
      <c r="V495" s="61"/>
      <c r="W495" s="61"/>
      <c r="X495" s="61"/>
      <c r="Y495" s="61"/>
      <c r="Z495" s="61"/>
    </row>
    <row r="496" spans="1:26" ht="63.75" customHeight="1" x14ac:dyDescent="0.2">
      <c r="A496" s="102" t="s">
        <v>74</v>
      </c>
      <c r="B496" s="103"/>
      <c r="C496" s="56">
        <v>2020</v>
      </c>
      <c r="D496" s="56">
        <v>2027</v>
      </c>
      <c r="E496" s="79" t="s">
        <v>236</v>
      </c>
      <c r="F496" s="11" t="s">
        <v>13</v>
      </c>
      <c r="G496" s="32">
        <f>SUM(H496:O496)</f>
        <v>347448643.59000003</v>
      </c>
      <c r="H496" s="34">
        <f>H497+H498</f>
        <v>22685080.619999997</v>
      </c>
      <c r="I496" s="34">
        <f>I497+I498</f>
        <v>42236813.619999997</v>
      </c>
      <c r="J496" s="34">
        <f t="shared" ref="J496:L496" si="369">J497+J498</f>
        <v>70967903.86999999</v>
      </c>
      <c r="K496" s="34">
        <f t="shared" si="369"/>
        <v>37483810</v>
      </c>
      <c r="L496" s="34">
        <f t="shared" si="369"/>
        <v>81996835.700000003</v>
      </c>
      <c r="M496" s="34">
        <f>M497+M498</f>
        <v>88566679.780000001</v>
      </c>
      <c r="N496" s="34">
        <f>N497+N498</f>
        <v>1755760</v>
      </c>
      <c r="O496" s="34">
        <f>O497+O498</f>
        <v>1755760</v>
      </c>
      <c r="P496" s="56" t="s">
        <v>11</v>
      </c>
      <c r="Q496" s="56" t="s">
        <v>11</v>
      </c>
      <c r="R496" s="56" t="s">
        <v>11</v>
      </c>
      <c r="S496" s="56" t="s">
        <v>11</v>
      </c>
      <c r="T496" s="56" t="s">
        <v>11</v>
      </c>
      <c r="U496" s="56" t="s">
        <v>11</v>
      </c>
      <c r="V496" s="56" t="s">
        <v>11</v>
      </c>
      <c r="W496" s="56" t="s">
        <v>11</v>
      </c>
      <c r="X496" s="56" t="s">
        <v>11</v>
      </c>
      <c r="Y496" s="56" t="s">
        <v>11</v>
      </c>
      <c r="Z496" s="56" t="s">
        <v>11</v>
      </c>
    </row>
    <row r="497" spans="1:26" ht="60.75" customHeight="1" x14ac:dyDescent="0.2">
      <c r="A497" s="104"/>
      <c r="B497" s="105"/>
      <c r="C497" s="57"/>
      <c r="D497" s="57"/>
      <c r="E497" s="80"/>
      <c r="F497" s="12" t="s">
        <v>18</v>
      </c>
      <c r="G497" s="32">
        <f t="shared" si="339"/>
        <v>177227092.41</v>
      </c>
      <c r="H497" s="34">
        <f t="shared" ref="H497:M498" si="370">H81</f>
        <v>12718350.34</v>
      </c>
      <c r="I497" s="34">
        <f t="shared" si="370"/>
        <v>22461400.659999996</v>
      </c>
      <c r="J497" s="34">
        <f t="shared" si="370"/>
        <v>3159975.96</v>
      </c>
      <c r="K497" s="34">
        <f t="shared" si="370"/>
        <v>25894810</v>
      </c>
      <c r="L497" s="34">
        <f t="shared" si="370"/>
        <v>79139631.040000007</v>
      </c>
      <c r="M497" s="34">
        <f t="shared" si="370"/>
        <v>32811804.41</v>
      </c>
      <c r="N497" s="34">
        <f t="shared" ref="N497:O497" si="371">N81</f>
        <v>520560</v>
      </c>
      <c r="O497" s="34">
        <f t="shared" si="371"/>
        <v>520560</v>
      </c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 ht="59.25" customHeight="1" x14ac:dyDescent="0.2">
      <c r="A498" s="106"/>
      <c r="B498" s="107"/>
      <c r="C498" s="58"/>
      <c r="D498" s="58"/>
      <c r="E498" s="81"/>
      <c r="F498" s="13" t="s">
        <v>19</v>
      </c>
      <c r="G498" s="32">
        <f t="shared" si="339"/>
        <v>170221551.18000001</v>
      </c>
      <c r="H498" s="34">
        <f t="shared" si="370"/>
        <v>9966730.2799999993</v>
      </c>
      <c r="I498" s="34">
        <f t="shared" si="370"/>
        <v>19775412.960000001</v>
      </c>
      <c r="J498" s="34">
        <f t="shared" si="370"/>
        <v>67807927.909999996</v>
      </c>
      <c r="K498" s="34">
        <f t="shared" si="370"/>
        <v>11589000</v>
      </c>
      <c r="L498" s="34">
        <f t="shared" si="370"/>
        <v>2857204.66</v>
      </c>
      <c r="M498" s="34">
        <f t="shared" si="370"/>
        <v>55754875.370000005</v>
      </c>
      <c r="N498" s="34">
        <f t="shared" ref="N498:O498" si="372">N82</f>
        <v>1235200</v>
      </c>
      <c r="O498" s="34">
        <f t="shared" si="372"/>
        <v>1235200</v>
      </c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s="5" customFormat="1" ht="86.25" customHeight="1" x14ac:dyDescent="0.2">
      <c r="A499" s="94" t="s">
        <v>75</v>
      </c>
      <c r="B499" s="95"/>
      <c r="C499" s="19">
        <v>2020</v>
      </c>
      <c r="D499" s="19">
        <v>2027</v>
      </c>
      <c r="E499" s="19" t="s">
        <v>11</v>
      </c>
      <c r="F499" s="19" t="s">
        <v>11</v>
      </c>
      <c r="G499" s="32" t="s">
        <v>11</v>
      </c>
      <c r="H499" s="32" t="s">
        <v>11</v>
      </c>
      <c r="I499" s="32" t="s">
        <v>11</v>
      </c>
      <c r="J499" s="32" t="s">
        <v>11</v>
      </c>
      <c r="K499" s="32" t="s">
        <v>11</v>
      </c>
      <c r="L499" s="32" t="s">
        <v>11</v>
      </c>
      <c r="M499" s="32" t="s">
        <v>11</v>
      </c>
      <c r="N499" s="32" t="s">
        <v>11</v>
      </c>
      <c r="O499" s="32" t="s">
        <v>11</v>
      </c>
      <c r="P499" s="36" t="s">
        <v>11</v>
      </c>
      <c r="Q499" s="19" t="s">
        <v>11</v>
      </c>
      <c r="R499" s="19" t="s">
        <v>11</v>
      </c>
      <c r="S499" s="19" t="s">
        <v>11</v>
      </c>
      <c r="T499" s="19" t="s">
        <v>11</v>
      </c>
      <c r="U499" s="19" t="s">
        <v>11</v>
      </c>
      <c r="V499" s="19" t="s">
        <v>11</v>
      </c>
      <c r="W499" s="19" t="s">
        <v>11</v>
      </c>
      <c r="X499" s="47" t="s">
        <v>11</v>
      </c>
      <c r="Y499" s="19" t="s">
        <v>11</v>
      </c>
      <c r="Z499" s="36" t="s">
        <v>11</v>
      </c>
    </row>
    <row r="500" spans="1:26" s="5" customFormat="1" ht="77.45" customHeight="1" x14ac:dyDescent="0.2">
      <c r="A500" s="94" t="s">
        <v>76</v>
      </c>
      <c r="B500" s="95"/>
      <c r="C500" s="19">
        <v>2020</v>
      </c>
      <c r="D500" s="19">
        <v>2027</v>
      </c>
      <c r="E500" s="19" t="s">
        <v>11</v>
      </c>
      <c r="F500" s="19" t="s">
        <v>11</v>
      </c>
      <c r="G500" s="32" t="s">
        <v>11</v>
      </c>
      <c r="H500" s="32" t="s">
        <v>11</v>
      </c>
      <c r="I500" s="32" t="s">
        <v>11</v>
      </c>
      <c r="J500" s="32" t="s">
        <v>11</v>
      </c>
      <c r="K500" s="32" t="s">
        <v>11</v>
      </c>
      <c r="L500" s="32" t="s">
        <v>11</v>
      </c>
      <c r="M500" s="32" t="s">
        <v>11</v>
      </c>
      <c r="N500" s="32" t="s">
        <v>11</v>
      </c>
      <c r="O500" s="32" t="s">
        <v>11</v>
      </c>
      <c r="P500" s="36" t="s">
        <v>11</v>
      </c>
      <c r="Q500" s="19" t="s">
        <v>11</v>
      </c>
      <c r="R500" s="19" t="s">
        <v>11</v>
      </c>
      <c r="S500" s="19" t="s">
        <v>11</v>
      </c>
      <c r="T500" s="19" t="s">
        <v>11</v>
      </c>
      <c r="U500" s="19" t="s">
        <v>11</v>
      </c>
      <c r="V500" s="19" t="s">
        <v>11</v>
      </c>
      <c r="W500" s="19" t="s">
        <v>11</v>
      </c>
      <c r="X500" s="47" t="s">
        <v>11</v>
      </c>
      <c r="Y500" s="19" t="s">
        <v>11</v>
      </c>
      <c r="Z500" s="36" t="s">
        <v>11</v>
      </c>
    </row>
    <row r="501" spans="1:26" ht="57.6" customHeight="1" x14ac:dyDescent="0.2">
      <c r="A501" s="91" t="s">
        <v>43</v>
      </c>
      <c r="B501" s="79" t="s">
        <v>77</v>
      </c>
      <c r="C501" s="56">
        <v>2020</v>
      </c>
      <c r="D501" s="56">
        <v>2027</v>
      </c>
      <c r="E501" s="79" t="s">
        <v>238</v>
      </c>
      <c r="F501" s="11" t="s">
        <v>13</v>
      </c>
      <c r="G501" s="32">
        <f>SUM(H501:O501)</f>
        <v>10039962.17</v>
      </c>
      <c r="H501" s="34">
        <f>H502+H503</f>
        <v>1214834.43</v>
      </c>
      <c r="I501" s="34">
        <f>I502+I503</f>
        <v>908460.67</v>
      </c>
      <c r="J501" s="34">
        <f t="shared" ref="J501:M501" si="373">J502+J503</f>
        <v>1370095.13</v>
      </c>
      <c r="K501" s="34">
        <f t="shared" si="373"/>
        <v>1547757.54</v>
      </c>
      <c r="L501" s="34">
        <f t="shared" si="373"/>
        <v>2747947.4000000004</v>
      </c>
      <c r="M501" s="34">
        <f t="shared" si="373"/>
        <v>880735.14</v>
      </c>
      <c r="N501" s="34">
        <f t="shared" ref="N501:O501" si="374">N502+N503</f>
        <v>1110565.9300000002</v>
      </c>
      <c r="O501" s="34">
        <f t="shared" si="374"/>
        <v>259565.93</v>
      </c>
      <c r="P501" s="56" t="s">
        <v>11</v>
      </c>
      <c r="Q501" s="56" t="s">
        <v>11</v>
      </c>
      <c r="R501" s="55" t="s">
        <v>11</v>
      </c>
      <c r="S501" s="55" t="s">
        <v>11</v>
      </c>
      <c r="T501" s="55" t="s">
        <v>11</v>
      </c>
      <c r="U501" s="55" t="s">
        <v>11</v>
      </c>
      <c r="V501" s="55" t="s">
        <v>11</v>
      </c>
      <c r="W501" s="55" t="s">
        <v>11</v>
      </c>
      <c r="X501" s="55" t="s">
        <v>11</v>
      </c>
      <c r="Y501" s="55" t="s">
        <v>11</v>
      </c>
      <c r="Z501" s="55" t="s">
        <v>11</v>
      </c>
    </row>
    <row r="502" spans="1:26" ht="59.45" customHeight="1" x14ac:dyDescent="0.2">
      <c r="A502" s="92"/>
      <c r="B502" s="80"/>
      <c r="C502" s="57"/>
      <c r="D502" s="57"/>
      <c r="E502" s="80"/>
      <c r="F502" s="12" t="s">
        <v>18</v>
      </c>
      <c r="G502" s="32">
        <f t="shared" ref="G502:G536" si="375">SUM(H502:O502)</f>
        <v>7066065.6999999993</v>
      </c>
      <c r="H502" s="34">
        <f t="shared" ref="H502:M503" si="376">H505+H520</f>
        <v>1103583.69</v>
      </c>
      <c r="I502" s="34">
        <f t="shared" si="376"/>
        <v>908460.67</v>
      </c>
      <c r="J502" s="34">
        <f t="shared" si="376"/>
        <v>1370095.13</v>
      </c>
      <c r="K502" s="34">
        <f t="shared" si="376"/>
        <v>654822.90000000014</v>
      </c>
      <c r="L502" s="34">
        <f t="shared" si="376"/>
        <v>778236.31</v>
      </c>
      <c r="M502" s="34">
        <f t="shared" si="376"/>
        <v>880735.14</v>
      </c>
      <c r="N502" s="34">
        <f t="shared" ref="N502:O502" si="377">N505+N520</f>
        <v>1110565.9300000002</v>
      </c>
      <c r="O502" s="34">
        <f t="shared" si="377"/>
        <v>259565.93</v>
      </c>
      <c r="P502" s="57"/>
      <c r="Q502" s="57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55.9" customHeight="1" x14ac:dyDescent="0.2">
      <c r="A503" s="93"/>
      <c r="B503" s="81"/>
      <c r="C503" s="58"/>
      <c r="D503" s="58"/>
      <c r="E503" s="81"/>
      <c r="F503" s="13" t="s">
        <v>19</v>
      </c>
      <c r="G503" s="32">
        <f t="shared" si="375"/>
        <v>2973896.47</v>
      </c>
      <c r="H503" s="34">
        <f t="shared" si="376"/>
        <v>111250.74</v>
      </c>
      <c r="I503" s="34">
        <f t="shared" si="376"/>
        <v>0</v>
      </c>
      <c r="J503" s="34">
        <f t="shared" si="376"/>
        <v>0</v>
      </c>
      <c r="K503" s="34">
        <f t="shared" si="376"/>
        <v>892934.64</v>
      </c>
      <c r="L503" s="34">
        <f t="shared" si="376"/>
        <v>1969711.09</v>
      </c>
      <c r="M503" s="34">
        <f t="shared" si="376"/>
        <v>0</v>
      </c>
      <c r="N503" s="34">
        <f t="shared" ref="N503:O503" si="378">N506+N521</f>
        <v>0</v>
      </c>
      <c r="O503" s="34">
        <f t="shared" si="378"/>
        <v>0</v>
      </c>
      <c r="P503" s="58"/>
      <c r="Q503" s="58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62.25" customHeight="1" x14ac:dyDescent="0.2">
      <c r="A504" s="90" t="s">
        <v>44</v>
      </c>
      <c r="B504" s="89" t="s">
        <v>78</v>
      </c>
      <c r="C504" s="56">
        <v>2020</v>
      </c>
      <c r="D504" s="56">
        <v>2027</v>
      </c>
      <c r="E504" s="79" t="s">
        <v>238</v>
      </c>
      <c r="F504" s="11" t="s">
        <v>13</v>
      </c>
      <c r="G504" s="32">
        <f t="shared" si="375"/>
        <v>8842419.5899999999</v>
      </c>
      <c r="H504" s="34">
        <f>H505+H506</f>
        <v>1214834.43</v>
      </c>
      <c r="I504" s="34">
        <f>I505+I506</f>
        <v>908460.67</v>
      </c>
      <c r="J504" s="34">
        <f t="shared" ref="J504:M504" si="379">J505+J506</f>
        <v>1274163.3999999999</v>
      </c>
      <c r="K504" s="34">
        <f t="shared" si="379"/>
        <v>1500081</v>
      </c>
      <c r="L504" s="34">
        <f t="shared" si="379"/>
        <v>2708300.09</v>
      </c>
      <c r="M504" s="34">
        <f t="shared" si="379"/>
        <v>796580</v>
      </c>
      <c r="N504" s="34">
        <f t="shared" ref="N504:O504" si="380">N505+N506</f>
        <v>220000</v>
      </c>
      <c r="O504" s="34">
        <f t="shared" si="380"/>
        <v>220000</v>
      </c>
      <c r="P504" s="56" t="s">
        <v>11</v>
      </c>
      <c r="Q504" s="55" t="s">
        <v>11</v>
      </c>
      <c r="R504" s="55" t="s">
        <v>11</v>
      </c>
      <c r="S504" s="55" t="s">
        <v>11</v>
      </c>
      <c r="T504" s="55" t="s">
        <v>11</v>
      </c>
      <c r="U504" s="55" t="s">
        <v>11</v>
      </c>
      <c r="V504" s="55" t="s">
        <v>11</v>
      </c>
      <c r="W504" s="55" t="s">
        <v>11</v>
      </c>
      <c r="X504" s="55" t="s">
        <v>11</v>
      </c>
      <c r="Y504" s="55" t="s">
        <v>11</v>
      </c>
      <c r="Z504" s="55" t="s">
        <v>11</v>
      </c>
    </row>
    <row r="505" spans="1:26" ht="62.25" customHeight="1" x14ac:dyDescent="0.2">
      <c r="A505" s="90"/>
      <c r="B505" s="89"/>
      <c r="C505" s="57"/>
      <c r="D505" s="57"/>
      <c r="E505" s="80"/>
      <c r="F505" s="12" t="s">
        <v>18</v>
      </c>
      <c r="G505" s="32">
        <f t="shared" si="375"/>
        <v>5868523.1200000001</v>
      </c>
      <c r="H505" s="34">
        <f>H508+H511+H514</f>
        <v>1103583.69</v>
      </c>
      <c r="I505" s="34">
        <f t="shared" ref="I505:M506" si="381">I508+I511+I514</f>
        <v>908460.67</v>
      </c>
      <c r="J505" s="34">
        <f t="shared" si="381"/>
        <v>1274163.3999999999</v>
      </c>
      <c r="K505" s="34">
        <f t="shared" si="381"/>
        <v>607146.3600000001</v>
      </c>
      <c r="L505" s="34">
        <f t="shared" si="381"/>
        <v>738589</v>
      </c>
      <c r="M505" s="34">
        <f t="shared" si="381"/>
        <v>796580</v>
      </c>
      <c r="N505" s="34">
        <f t="shared" ref="N505:O505" si="382">N508+N511+N514</f>
        <v>220000</v>
      </c>
      <c r="O505" s="34">
        <f t="shared" si="382"/>
        <v>220000</v>
      </c>
      <c r="P505" s="57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51.6" customHeight="1" x14ac:dyDescent="0.2">
      <c r="A506" s="90"/>
      <c r="B506" s="89"/>
      <c r="C506" s="58"/>
      <c r="D506" s="58"/>
      <c r="E506" s="81"/>
      <c r="F506" s="13" t="s">
        <v>19</v>
      </c>
      <c r="G506" s="32">
        <f t="shared" si="375"/>
        <v>2973896.47</v>
      </c>
      <c r="H506" s="34">
        <f>H509+H512+H515</f>
        <v>111250.74</v>
      </c>
      <c r="I506" s="34">
        <f t="shared" si="381"/>
        <v>0</v>
      </c>
      <c r="J506" s="34">
        <f t="shared" si="381"/>
        <v>0</v>
      </c>
      <c r="K506" s="34">
        <f t="shared" si="381"/>
        <v>892934.64</v>
      </c>
      <c r="L506" s="34">
        <f t="shared" si="381"/>
        <v>1969711.09</v>
      </c>
      <c r="M506" s="34">
        <f t="shared" si="381"/>
        <v>0</v>
      </c>
      <c r="N506" s="34">
        <f t="shared" ref="N506:O506" si="383">N509+N512+N515</f>
        <v>0</v>
      </c>
      <c r="O506" s="34">
        <f t="shared" si="383"/>
        <v>0</v>
      </c>
      <c r="P506" s="58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54" customHeight="1" x14ac:dyDescent="0.2">
      <c r="A507" s="76" t="s">
        <v>45</v>
      </c>
      <c r="B507" s="79" t="s">
        <v>24</v>
      </c>
      <c r="C507" s="79" t="s">
        <v>223</v>
      </c>
      <c r="D507" s="79" t="s">
        <v>228</v>
      </c>
      <c r="E507" s="79" t="s">
        <v>81</v>
      </c>
      <c r="F507" s="11" t="s">
        <v>13</v>
      </c>
      <c r="G507" s="32">
        <f t="shared" si="375"/>
        <v>27480</v>
      </c>
      <c r="H507" s="34">
        <f>H508+H509</f>
        <v>12480</v>
      </c>
      <c r="I507" s="34">
        <f t="shared" ref="I507:M507" si="384">I508+I509</f>
        <v>0</v>
      </c>
      <c r="J507" s="34">
        <f t="shared" si="384"/>
        <v>0</v>
      </c>
      <c r="K507" s="34">
        <f t="shared" si="384"/>
        <v>0</v>
      </c>
      <c r="L507" s="34">
        <f t="shared" si="384"/>
        <v>0</v>
      </c>
      <c r="M507" s="34">
        <f t="shared" si="384"/>
        <v>5000</v>
      </c>
      <c r="N507" s="34">
        <f t="shared" ref="N507:O507" si="385">N508+N509</f>
        <v>5000</v>
      </c>
      <c r="O507" s="34">
        <f t="shared" si="385"/>
        <v>5000</v>
      </c>
      <c r="P507" s="79" t="s">
        <v>25</v>
      </c>
      <c r="Q507" s="56" t="s">
        <v>21</v>
      </c>
      <c r="R507" s="55">
        <v>1</v>
      </c>
      <c r="S507" s="56">
        <v>1</v>
      </c>
      <c r="T507" s="56">
        <v>0</v>
      </c>
      <c r="U507" s="56">
        <v>0</v>
      </c>
      <c r="V507" s="56">
        <v>0</v>
      </c>
      <c r="W507" s="56">
        <v>0</v>
      </c>
      <c r="X507" s="56">
        <v>1</v>
      </c>
      <c r="Y507" s="56">
        <v>1</v>
      </c>
      <c r="Z507" s="56">
        <v>1</v>
      </c>
    </row>
    <row r="508" spans="1:26" ht="58.5" customHeight="1" x14ac:dyDescent="0.2">
      <c r="A508" s="77"/>
      <c r="B508" s="80"/>
      <c r="C508" s="80"/>
      <c r="D508" s="80"/>
      <c r="E508" s="80"/>
      <c r="F508" s="13" t="s">
        <v>18</v>
      </c>
      <c r="G508" s="32">
        <f t="shared" si="375"/>
        <v>27480</v>
      </c>
      <c r="H508" s="34">
        <v>12480</v>
      </c>
      <c r="I508" s="34">
        <v>0</v>
      </c>
      <c r="J508" s="34">
        <v>0</v>
      </c>
      <c r="K508" s="34">
        <v>0</v>
      </c>
      <c r="L508" s="34">
        <v>0</v>
      </c>
      <c r="M508" s="34">
        <v>5000</v>
      </c>
      <c r="N508" s="34">
        <v>5000</v>
      </c>
      <c r="O508" s="34">
        <v>5000</v>
      </c>
      <c r="P508" s="80"/>
      <c r="Q508" s="57"/>
      <c r="R508" s="55"/>
      <c r="S508" s="57"/>
      <c r="T508" s="57"/>
      <c r="U508" s="57"/>
      <c r="V508" s="57"/>
      <c r="W508" s="57"/>
      <c r="X508" s="57"/>
      <c r="Y508" s="57"/>
      <c r="Z508" s="57"/>
    </row>
    <row r="509" spans="1:26" ht="21.6" customHeight="1" x14ac:dyDescent="0.2">
      <c r="A509" s="78"/>
      <c r="B509" s="81"/>
      <c r="C509" s="81"/>
      <c r="D509" s="81"/>
      <c r="E509" s="81"/>
      <c r="F509" s="13" t="s">
        <v>19</v>
      </c>
      <c r="G509" s="32">
        <f t="shared" si="375"/>
        <v>0</v>
      </c>
      <c r="H509" s="34">
        <v>0</v>
      </c>
      <c r="I509" s="34">
        <v>0</v>
      </c>
      <c r="J509" s="34">
        <v>0</v>
      </c>
      <c r="K509" s="34">
        <v>0</v>
      </c>
      <c r="L509" s="34">
        <v>0</v>
      </c>
      <c r="M509" s="34">
        <v>0</v>
      </c>
      <c r="N509" s="34">
        <v>0</v>
      </c>
      <c r="O509" s="34">
        <v>0</v>
      </c>
      <c r="P509" s="81"/>
      <c r="Q509" s="58"/>
      <c r="R509" s="55"/>
      <c r="S509" s="58"/>
      <c r="T509" s="58"/>
      <c r="U509" s="58"/>
      <c r="V509" s="58"/>
      <c r="W509" s="58"/>
      <c r="X509" s="58"/>
      <c r="Y509" s="58"/>
      <c r="Z509" s="58"/>
    </row>
    <row r="510" spans="1:26" ht="56.25" customHeight="1" x14ac:dyDescent="0.2">
      <c r="A510" s="76" t="s">
        <v>46</v>
      </c>
      <c r="B510" s="79" t="s">
        <v>108</v>
      </c>
      <c r="C510" s="79">
        <v>2020</v>
      </c>
      <c r="D510" s="79">
        <v>2027</v>
      </c>
      <c r="E510" s="79" t="s">
        <v>238</v>
      </c>
      <c r="F510" s="11" t="s">
        <v>13</v>
      </c>
      <c r="G510" s="32">
        <f t="shared" si="375"/>
        <v>6018333.79</v>
      </c>
      <c r="H510" s="34">
        <f>H511+H512</f>
        <v>818583.42999999993</v>
      </c>
      <c r="I510" s="34">
        <f t="shared" ref="I510:M510" si="386">I511+I512</f>
        <v>659520.67000000004</v>
      </c>
      <c r="J510" s="34">
        <f t="shared" si="386"/>
        <v>785418.4</v>
      </c>
      <c r="K510" s="34">
        <f t="shared" si="386"/>
        <v>970631.2</v>
      </c>
      <c r="L510" s="34">
        <f t="shared" si="386"/>
        <v>2129180.09</v>
      </c>
      <c r="M510" s="34">
        <f t="shared" si="386"/>
        <v>225000</v>
      </c>
      <c r="N510" s="34">
        <f t="shared" ref="N510:O510" si="387">N511+N512</f>
        <v>215000</v>
      </c>
      <c r="O510" s="34">
        <f t="shared" si="387"/>
        <v>215000</v>
      </c>
      <c r="P510" s="37" t="s">
        <v>109</v>
      </c>
      <c r="Q510" s="18" t="s">
        <v>21</v>
      </c>
      <c r="R510" s="18">
        <v>10</v>
      </c>
      <c r="S510" s="17">
        <v>10</v>
      </c>
      <c r="T510" s="17">
        <v>10</v>
      </c>
      <c r="U510" s="17">
        <v>10</v>
      </c>
      <c r="V510" s="17">
        <v>10</v>
      </c>
      <c r="W510" s="17">
        <v>20</v>
      </c>
      <c r="X510" s="17">
        <v>10</v>
      </c>
      <c r="Y510" s="17">
        <v>10</v>
      </c>
      <c r="Z510" s="17">
        <v>10</v>
      </c>
    </row>
    <row r="511" spans="1:26" ht="48" customHeight="1" x14ac:dyDescent="0.2">
      <c r="A511" s="77"/>
      <c r="B511" s="80"/>
      <c r="C511" s="80"/>
      <c r="D511" s="80"/>
      <c r="E511" s="80"/>
      <c r="F511" s="13" t="s">
        <v>18</v>
      </c>
      <c r="G511" s="32">
        <f t="shared" si="375"/>
        <v>3044437.32</v>
      </c>
      <c r="H511" s="34">
        <v>707332.69</v>
      </c>
      <c r="I511" s="34">
        <v>659520.67000000004</v>
      </c>
      <c r="J511" s="34">
        <v>785418.4</v>
      </c>
      <c r="K511" s="34">
        <v>77696.56</v>
      </c>
      <c r="L511" s="34">
        <v>159469</v>
      </c>
      <c r="M511" s="34">
        <v>225000</v>
      </c>
      <c r="N511" s="34">
        <v>215000</v>
      </c>
      <c r="O511" s="34">
        <v>215000</v>
      </c>
      <c r="P511" s="79" t="s">
        <v>110</v>
      </c>
      <c r="Q511" s="55" t="s">
        <v>26</v>
      </c>
      <c r="R511" s="55">
        <v>100</v>
      </c>
      <c r="S511" s="88">
        <v>100</v>
      </c>
      <c r="T511" s="88">
        <v>100</v>
      </c>
      <c r="U511" s="88">
        <v>100</v>
      </c>
      <c r="V511" s="88">
        <v>100</v>
      </c>
      <c r="W511" s="88">
        <v>100</v>
      </c>
      <c r="X511" s="88">
        <v>100</v>
      </c>
      <c r="Y511" s="88">
        <v>100</v>
      </c>
      <c r="Z511" s="88">
        <v>100</v>
      </c>
    </row>
    <row r="512" spans="1:26" ht="51.6" customHeight="1" x14ac:dyDescent="0.2">
      <c r="A512" s="78"/>
      <c r="B512" s="81"/>
      <c r="C512" s="81"/>
      <c r="D512" s="81"/>
      <c r="E512" s="81"/>
      <c r="F512" s="13" t="s">
        <v>19</v>
      </c>
      <c r="G512" s="32">
        <f t="shared" si="375"/>
        <v>2973896.47</v>
      </c>
      <c r="H512" s="34">
        <v>111250.74</v>
      </c>
      <c r="I512" s="34">
        <v>0</v>
      </c>
      <c r="J512" s="34">
        <v>0</v>
      </c>
      <c r="K512" s="34">
        <v>892934.64</v>
      </c>
      <c r="L512" s="34">
        <v>1969711.09</v>
      </c>
      <c r="M512" s="34">
        <v>0</v>
      </c>
      <c r="N512" s="34">
        <v>0</v>
      </c>
      <c r="O512" s="34">
        <v>0</v>
      </c>
      <c r="P512" s="81"/>
      <c r="Q512" s="55"/>
      <c r="R512" s="55"/>
      <c r="S512" s="88"/>
      <c r="T512" s="88"/>
      <c r="U512" s="88"/>
      <c r="V512" s="88"/>
      <c r="W512" s="88"/>
      <c r="X512" s="88"/>
      <c r="Y512" s="88"/>
      <c r="Z512" s="88"/>
    </row>
    <row r="513" spans="1:26" ht="78.75" customHeight="1" x14ac:dyDescent="0.2">
      <c r="A513" s="76" t="s">
        <v>87</v>
      </c>
      <c r="B513" s="79" t="s">
        <v>88</v>
      </c>
      <c r="C513" s="56">
        <v>2020</v>
      </c>
      <c r="D513" s="56">
        <v>2025</v>
      </c>
      <c r="E513" s="79" t="s">
        <v>238</v>
      </c>
      <c r="F513" s="11" t="s">
        <v>13</v>
      </c>
      <c r="G513" s="32">
        <f t="shared" si="375"/>
        <v>2796605.8</v>
      </c>
      <c r="H513" s="34">
        <f>H514+H515</f>
        <v>383771</v>
      </c>
      <c r="I513" s="34">
        <f t="shared" ref="I513:M513" si="388">I514+I515</f>
        <v>248940</v>
      </c>
      <c r="J513" s="34">
        <f t="shared" si="388"/>
        <v>488745</v>
      </c>
      <c r="K513" s="34">
        <f t="shared" si="388"/>
        <v>529449.80000000005</v>
      </c>
      <c r="L513" s="34">
        <f t="shared" si="388"/>
        <v>579120</v>
      </c>
      <c r="M513" s="34">
        <f t="shared" si="388"/>
        <v>566580</v>
      </c>
      <c r="N513" s="34">
        <f t="shared" ref="N513:O513" si="389">N514+N515</f>
        <v>0</v>
      </c>
      <c r="O513" s="34">
        <f t="shared" si="389"/>
        <v>0</v>
      </c>
      <c r="P513" s="79" t="s">
        <v>89</v>
      </c>
      <c r="Q513" s="56" t="s">
        <v>21</v>
      </c>
      <c r="R513" s="55">
        <v>1</v>
      </c>
      <c r="S513" s="66">
        <v>1</v>
      </c>
      <c r="T513" s="66">
        <v>1</v>
      </c>
      <c r="U513" s="66">
        <v>1</v>
      </c>
      <c r="V513" s="66">
        <v>1</v>
      </c>
      <c r="W513" s="66">
        <v>1</v>
      </c>
      <c r="X513" s="66">
        <v>1</v>
      </c>
      <c r="Y513" s="66">
        <v>0</v>
      </c>
      <c r="Z513" s="66">
        <v>0</v>
      </c>
    </row>
    <row r="514" spans="1:26" ht="78.75" customHeight="1" x14ac:dyDescent="0.2">
      <c r="A514" s="77"/>
      <c r="B514" s="80"/>
      <c r="C514" s="57"/>
      <c r="D514" s="57"/>
      <c r="E514" s="80"/>
      <c r="F514" s="13" t="s">
        <v>18</v>
      </c>
      <c r="G514" s="32">
        <f t="shared" si="375"/>
        <v>2796605.8</v>
      </c>
      <c r="H514" s="34">
        <v>383771</v>
      </c>
      <c r="I514" s="34">
        <v>248940</v>
      </c>
      <c r="J514" s="34">
        <v>488745</v>
      </c>
      <c r="K514" s="34">
        <v>529449.80000000005</v>
      </c>
      <c r="L514" s="34">
        <v>579120</v>
      </c>
      <c r="M514" s="34">
        <v>566580</v>
      </c>
      <c r="N514" s="34">
        <v>0</v>
      </c>
      <c r="O514" s="34">
        <v>0</v>
      </c>
      <c r="P514" s="80"/>
      <c r="Q514" s="57"/>
      <c r="R514" s="55"/>
      <c r="S514" s="67"/>
      <c r="T514" s="67"/>
      <c r="U514" s="67"/>
      <c r="V514" s="67"/>
      <c r="W514" s="67"/>
      <c r="X514" s="67"/>
      <c r="Y514" s="67"/>
      <c r="Z514" s="67"/>
    </row>
    <row r="515" spans="1:26" ht="33" customHeight="1" x14ac:dyDescent="0.2">
      <c r="A515" s="78"/>
      <c r="B515" s="81"/>
      <c r="C515" s="58"/>
      <c r="D515" s="58"/>
      <c r="E515" s="81"/>
      <c r="F515" s="13" t="s">
        <v>19</v>
      </c>
      <c r="G515" s="32">
        <f t="shared" si="375"/>
        <v>0</v>
      </c>
      <c r="H515" s="34">
        <v>0</v>
      </c>
      <c r="I515" s="34">
        <v>0</v>
      </c>
      <c r="J515" s="34">
        <v>0</v>
      </c>
      <c r="K515" s="34">
        <v>0</v>
      </c>
      <c r="L515" s="34">
        <v>0</v>
      </c>
      <c r="M515" s="34">
        <v>0</v>
      </c>
      <c r="N515" s="34">
        <v>0</v>
      </c>
      <c r="O515" s="34">
        <v>0</v>
      </c>
      <c r="P515" s="81"/>
      <c r="Q515" s="58"/>
      <c r="R515" s="55"/>
      <c r="S515" s="68"/>
      <c r="T515" s="68"/>
      <c r="U515" s="68"/>
      <c r="V515" s="68"/>
      <c r="W515" s="68"/>
      <c r="X515" s="68"/>
      <c r="Y515" s="68"/>
      <c r="Z515" s="68"/>
    </row>
    <row r="516" spans="1:26" ht="72.75" hidden="1" customHeight="1" x14ac:dyDescent="0.2">
      <c r="A516" s="76" t="s">
        <v>244</v>
      </c>
      <c r="B516" s="79" t="s">
        <v>245</v>
      </c>
      <c r="C516" s="56">
        <v>2026</v>
      </c>
      <c r="D516" s="56">
        <v>2026</v>
      </c>
      <c r="E516" s="79" t="s">
        <v>246</v>
      </c>
      <c r="F516" s="11" t="s">
        <v>13</v>
      </c>
      <c r="G516" s="32">
        <f t="shared" ref="G516:G518" si="390">SUM(H516:O516)</f>
        <v>0</v>
      </c>
      <c r="H516" s="34">
        <f>H517+H518</f>
        <v>0</v>
      </c>
      <c r="I516" s="34">
        <f t="shared" ref="I516:O516" si="391">I517+I518</f>
        <v>0</v>
      </c>
      <c r="J516" s="34">
        <f t="shared" si="391"/>
        <v>0</v>
      </c>
      <c r="K516" s="34">
        <f t="shared" si="391"/>
        <v>0</v>
      </c>
      <c r="L516" s="34">
        <f t="shared" si="391"/>
        <v>0</v>
      </c>
      <c r="M516" s="34">
        <f t="shared" si="391"/>
        <v>0</v>
      </c>
      <c r="N516" s="34">
        <f t="shared" si="391"/>
        <v>0</v>
      </c>
      <c r="O516" s="34">
        <f t="shared" si="391"/>
        <v>0</v>
      </c>
      <c r="P516" s="79" t="s">
        <v>247</v>
      </c>
      <c r="Q516" s="56" t="s">
        <v>21</v>
      </c>
      <c r="R516" s="55">
        <v>1</v>
      </c>
      <c r="S516" s="66">
        <v>0</v>
      </c>
      <c r="T516" s="66">
        <v>0</v>
      </c>
      <c r="U516" s="66">
        <v>0</v>
      </c>
      <c r="V516" s="66">
        <v>0</v>
      </c>
      <c r="W516" s="66">
        <v>0</v>
      </c>
      <c r="X516" s="66">
        <v>1</v>
      </c>
      <c r="Y516" s="66">
        <v>0</v>
      </c>
      <c r="Z516" s="66">
        <v>0</v>
      </c>
    </row>
    <row r="517" spans="1:26" ht="78.75" hidden="1" customHeight="1" x14ac:dyDescent="0.2">
      <c r="A517" s="77"/>
      <c r="B517" s="80"/>
      <c r="C517" s="57"/>
      <c r="D517" s="57"/>
      <c r="E517" s="80"/>
      <c r="F517" s="13" t="s">
        <v>18</v>
      </c>
      <c r="G517" s="32">
        <f t="shared" si="390"/>
        <v>0</v>
      </c>
      <c r="H517" s="34">
        <v>0</v>
      </c>
      <c r="I517" s="34">
        <v>0</v>
      </c>
      <c r="J517" s="34">
        <v>0</v>
      </c>
      <c r="K517" s="34">
        <v>0</v>
      </c>
      <c r="L517" s="34">
        <v>0</v>
      </c>
      <c r="M517" s="34">
        <v>0</v>
      </c>
      <c r="N517" s="34">
        <v>0</v>
      </c>
      <c r="O517" s="34">
        <v>0</v>
      </c>
      <c r="P517" s="80"/>
      <c r="Q517" s="57"/>
      <c r="R517" s="55"/>
      <c r="S517" s="67"/>
      <c r="T517" s="67"/>
      <c r="U517" s="67"/>
      <c r="V517" s="67"/>
      <c r="W517" s="67"/>
      <c r="X517" s="67"/>
      <c r="Y517" s="67"/>
      <c r="Z517" s="67"/>
    </row>
    <row r="518" spans="1:26" ht="33" hidden="1" customHeight="1" x14ac:dyDescent="0.2">
      <c r="A518" s="78"/>
      <c r="B518" s="81"/>
      <c r="C518" s="58"/>
      <c r="D518" s="58"/>
      <c r="E518" s="81"/>
      <c r="F518" s="13" t="s">
        <v>19</v>
      </c>
      <c r="G518" s="32">
        <f t="shared" si="390"/>
        <v>0</v>
      </c>
      <c r="H518" s="34">
        <v>0</v>
      </c>
      <c r="I518" s="34">
        <v>0</v>
      </c>
      <c r="J518" s="34">
        <v>0</v>
      </c>
      <c r="K518" s="34">
        <v>0</v>
      </c>
      <c r="L518" s="34">
        <v>0</v>
      </c>
      <c r="M518" s="34">
        <v>0</v>
      </c>
      <c r="N518" s="34">
        <v>0</v>
      </c>
      <c r="O518" s="34">
        <v>0</v>
      </c>
      <c r="P518" s="81"/>
      <c r="Q518" s="58"/>
      <c r="R518" s="55"/>
      <c r="S518" s="68"/>
      <c r="T518" s="68"/>
      <c r="U518" s="68"/>
      <c r="V518" s="68"/>
      <c r="W518" s="68"/>
      <c r="X518" s="68"/>
      <c r="Y518" s="68"/>
      <c r="Z518" s="68"/>
    </row>
    <row r="519" spans="1:26" ht="78.75" customHeight="1" x14ac:dyDescent="0.2">
      <c r="A519" s="76" t="s">
        <v>198</v>
      </c>
      <c r="B519" s="79" t="s">
        <v>200</v>
      </c>
      <c r="C519" s="56">
        <v>2022</v>
      </c>
      <c r="D519" s="56">
        <v>2027</v>
      </c>
      <c r="E519" s="79" t="s">
        <v>238</v>
      </c>
      <c r="F519" s="11" t="s">
        <v>13</v>
      </c>
      <c r="G519" s="32">
        <f t="shared" si="375"/>
        <v>1197542.5799999998</v>
      </c>
      <c r="H519" s="34">
        <f>H520+H521</f>
        <v>0</v>
      </c>
      <c r="I519" s="34">
        <f t="shared" ref="I519:M519" si="392">I520+I521</f>
        <v>0</v>
      </c>
      <c r="J519" s="34">
        <f t="shared" si="392"/>
        <v>95931.73</v>
      </c>
      <c r="K519" s="34">
        <f t="shared" si="392"/>
        <v>47676.54</v>
      </c>
      <c r="L519" s="34">
        <f t="shared" si="392"/>
        <v>39647.31</v>
      </c>
      <c r="M519" s="34">
        <f t="shared" si="392"/>
        <v>84155.14</v>
      </c>
      <c r="N519" s="34">
        <f t="shared" ref="N519:O519" si="393">N520+N521</f>
        <v>890565.93</v>
      </c>
      <c r="O519" s="34">
        <f t="shared" si="393"/>
        <v>39565.93</v>
      </c>
      <c r="P519" s="56" t="s">
        <v>11</v>
      </c>
      <c r="Q519" s="55" t="s">
        <v>11</v>
      </c>
      <c r="R519" s="55" t="s">
        <v>11</v>
      </c>
      <c r="S519" s="55" t="s">
        <v>11</v>
      </c>
      <c r="T519" s="55" t="s">
        <v>11</v>
      </c>
      <c r="U519" s="55" t="s">
        <v>11</v>
      </c>
      <c r="V519" s="55" t="s">
        <v>11</v>
      </c>
      <c r="W519" s="55" t="s">
        <v>11</v>
      </c>
      <c r="X519" s="55" t="s">
        <v>11</v>
      </c>
      <c r="Y519" s="55" t="s">
        <v>11</v>
      </c>
      <c r="Z519" s="55" t="s">
        <v>11</v>
      </c>
    </row>
    <row r="520" spans="1:26" ht="78.75" customHeight="1" x14ac:dyDescent="0.2">
      <c r="A520" s="77"/>
      <c r="B520" s="80"/>
      <c r="C520" s="57"/>
      <c r="D520" s="57"/>
      <c r="E520" s="80"/>
      <c r="F520" s="13" t="s">
        <v>18</v>
      </c>
      <c r="G520" s="32">
        <f t="shared" si="375"/>
        <v>1197542.5799999998</v>
      </c>
      <c r="H520" s="34">
        <v>0</v>
      </c>
      <c r="I520" s="34">
        <v>0</v>
      </c>
      <c r="J520" s="34">
        <f>J523+J526</f>
        <v>95931.73</v>
      </c>
      <c r="K520" s="34">
        <f t="shared" ref="K520:L521" si="394">K523+K526</f>
        <v>47676.54</v>
      </c>
      <c r="L520" s="34">
        <f t="shared" si="394"/>
        <v>39647.31</v>
      </c>
      <c r="M520" s="34">
        <f t="shared" ref="M520:O521" si="395">M523+M526+M529</f>
        <v>84155.14</v>
      </c>
      <c r="N520" s="34">
        <f t="shared" si="395"/>
        <v>890565.93</v>
      </c>
      <c r="O520" s="34">
        <f t="shared" si="395"/>
        <v>39565.93</v>
      </c>
      <c r="P520" s="57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78.75" customHeight="1" x14ac:dyDescent="0.2">
      <c r="A521" s="78"/>
      <c r="B521" s="81"/>
      <c r="C521" s="58"/>
      <c r="D521" s="58"/>
      <c r="E521" s="81"/>
      <c r="F521" s="13" t="s">
        <v>19</v>
      </c>
      <c r="G521" s="32">
        <f t="shared" si="375"/>
        <v>0</v>
      </c>
      <c r="H521" s="34">
        <v>0</v>
      </c>
      <c r="I521" s="34">
        <v>0</v>
      </c>
      <c r="J521" s="34">
        <f>J524+J527</f>
        <v>0</v>
      </c>
      <c r="K521" s="34">
        <f t="shared" si="394"/>
        <v>0</v>
      </c>
      <c r="L521" s="34">
        <f t="shared" si="394"/>
        <v>0</v>
      </c>
      <c r="M521" s="34">
        <f t="shared" si="395"/>
        <v>0</v>
      </c>
      <c r="N521" s="34">
        <f t="shared" si="395"/>
        <v>0</v>
      </c>
      <c r="O521" s="34">
        <f t="shared" si="395"/>
        <v>0</v>
      </c>
      <c r="P521" s="58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78.75" customHeight="1" x14ac:dyDescent="0.2">
      <c r="A522" s="76" t="s">
        <v>199</v>
      </c>
      <c r="B522" s="79" t="s">
        <v>201</v>
      </c>
      <c r="C522" s="56">
        <v>2022</v>
      </c>
      <c r="D522" s="56">
        <v>2027</v>
      </c>
      <c r="E522" s="79" t="s">
        <v>238</v>
      </c>
      <c r="F522" s="11" t="s">
        <v>13</v>
      </c>
      <c r="G522" s="32">
        <f t="shared" si="375"/>
        <v>346542.57999999996</v>
      </c>
      <c r="H522" s="34">
        <f>H523+H524</f>
        <v>0</v>
      </c>
      <c r="I522" s="34">
        <f t="shared" ref="I522:M522" si="396">I523+I524</f>
        <v>0</v>
      </c>
      <c r="J522" s="34">
        <f t="shared" si="396"/>
        <v>95931.73</v>
      </c>
      <c r="K522" s="34">
        <f t="shared" si="396"/>
        <v>47676.54</v>
      </c>
      <c r="L522" s="34">
        <f t="shared" si="396"/>
        <v>39647.31</v>
      </c>
      <c r="M522" s="34">
        <f t="shared" si="396"/>
        <v>84155.14</v>
      </c>
      <c r="N522" s="34">
        <f t="shared" ref="N522:O522" si="397">N523+N524</f>
        <v>39565.93</v>
      </c>
      <c r="O522" s="34">
        <f t="shared" si="397"/>
        <v>39565.93</v>
      </c>
      <c r="P522" s="79" t="s">
        <v>176</v>
      </c>
      <c r="Q522" s="56" t="s">
        <v>21</v>
      </c>
      <c r="R522" s="55">
        <v>1</v>
      </c>
      <c r="S522" s="66">
        <v>0</v>
      </c>
      <c r="T522" s="66">
        <v>0</v>
      </c>
      <c r="U522" s="66">
        <v>1</v>
      </c>
      <c r="V522" s="66">
        <v>1</v>
      </c>
      <c r="W522" s="66">
        <v>1</v>
      </c>
      <c r="X522" s="66">
        <v>1</v>
      </c>
      <c r="Y522" s="66">
        <v>1</v>
      </c>
      <c r="Z522" s="66">
        <v>1</v>
      </c>
    </row>
    <row r="523" spans="1:26" ht="78.75" customHeight="1" x14ac:dyDescent="0.2">
      <c r="A523" s="77"/>
      <c r="B523" s="80"/>
      <c r="C523" s="57"/>
      <c r="D523" s="57"/>
      <c r="E523" s="80"/>
      <c r="F523" s="13" t="s">
        <v>18</v>
      </c>
      <c r="G523" s="32">
        <f t="shared" si="375"/>
        <v>346542.57999999996</v>
      </c>
      <c r="H523" s="34">
        <v>0</v>
      </c>
      <c r="I523" s="34">
        <v>0</v>
      </c>
      <c r="J523" s="34">
        <v>95931.73</v>
      </c>
      <c r="K523" s="34">
        <v>47676.54</v>
      </c>
      <c r="L523" s="34">
        <v>39647.31</v>
      </c>
      <c r="M523" s="34">
        <v>84155.14</v>
      </c>
      <c r="N523" s="34">
        <v>39565.93</v>
      </c>
      <c r="O523" s="34">
        <v>39565.93</v>
      </c>
      <c r="P523" s="80"/>
      <c r="Q523" s="57"/>
      <c r="R523" s="55"/>
      <c r="S523" s="67"/>
      <c r="T523" s="67"/>
      <c r="U523" s="67"/>
      <c r="V523" s="67"/>
      <c r="W523" s="67"/>
      <c r="X523" s="67"/>
      <c r="Y523" s="67"/>
      <c r="Z523" s="67"/>
    </row>
    <row r="524" spans="1:26" ht="78.75" customHeight="1" x14ac:dyDescent="0.2">
      <c r="A524" s="78"/>
      <c r="B524" s="81"/>
      <c r="C524" s="58"/>
      <c r="D524" s="58"/>
      <c r="E524" s="81"/>
      <c r="F524" s="13" t="s">
        <v>19</v>
      </c>
      <c r="G524" s="32">
        <f t="shared" si="375"/>
        <v>0</v>
      </c>
      <c r="H524" s="34">
        <v>0</v>
      </c>
      <c r="I524" s="34">
        <v>0</v>
      </c>
      <c r="J524" s="34">
        <v>0</v>
      </c>
      <c r="K524" s="34">
        <v>0</v>
      </c>
      <c r="L524" s="34">
        <v>0</v>
      </c>
      <c r="M524" s="34">
        <v>0</v>
      </c>
      <c r="N524" s="34">
        <v>0</v>
      </c>
      <c r="O524" s="34">
        <v>0</v>
      </c>
      <c r="P524" s="81"/>
      <c r="Q524" s="58"/>
      <c r="R524" s="55"/>
      <c r="S524" s="68"/>
      <c r="T524" s="68"/>
      <c r="U524" s="68"/>
      <c r="V524" s="68"/>
      <c r="W524" s="68"/>
      <c r="X524" s="68"/>
      <c r="Y524" s="68"/>
      <c r="Z524" s="68"/>
    </row>
    <row r="525" spans="1:26" ht="78.75" hidden="1" customHeight="1" x14ac:dyDescent="0.2">
      <c r="A525" s="76" t="s">
        <v>204</v>
      </c>
      <c r="B525" s="82" t="s">
        <v>205</v>
      </c>
      <c r="C525" s="56">
        <v>2023</v>
      </c>
      <c r="D525" s="56">
        <v>2023</v>
      </c>
      <c r="E525" s="79" t="s">
        <v>115</v>
      </c>
      <c r="F525" s="11" t="s">
        <v>13</v>
      </c>
      <c r="G525" s="32">
        <f t="shared" si="375"/>
        <v>0</v>
      </c>
      <c r="H525" s="34">
        <f>H526+H527</f>
        <v>0</v>
      </c>
      <c r="I525" s="34">
        <f t="shared" ref="I525:M525" si="398">I526+I527</f>
        <v>0</v>
      </c>
      <c r="J525" s="34">
        <f t="shared" si="398"/>
        <v>0</v>
      </c>
      <c r="K525" s="34">
        <f t="shared" si="398"/>
        <v>0</v>
      </c>
      <c r="L525" s="34">
        <f t="shared" si="398"/>
        <v>0</v>
      </c>
      <c r="M525" s="34">
        <f t="shared" si="398"/>
        <v>0</v>
      </c>
      <c r="N525" s="34">
        <f t="shared" ref="N525:O525" si="399">N526+N527</f>
        <v>0</v>
      </c>
      <c r="O525" s="34">
        <f t="shared" si="399"/>
        <v>0</v>
      </c>
      <c r="P525" s="82" t="s">
        <v>206</v>
      </c>
      <c r="Q525" s="56" t="s">
        <v>21</v>
      </c>
      <c r="R525" s="55">
        <v>1</v>
      </c>
      <c r="S525" s="66">
        <v>0</v>
      </c>
      <c r="T525" s="66">
        <v>0</v>
      </c>
      <c r="U525" s="66">
        <v>0</v>
      </c>
      <c r="V525" s="85">
        <v>1</v>
      </c>
      <c r="W525" s="66">
        <v>0</v>
      </c>
      <c r="X525" s="66">
        <v>0</v>
      </c>
      <c r="Y525" s="66">
        <v>0</v>
      </c>
      <c r="Z525" s="66">
        <v>0</v>
      </c>
    </row>
    <row r="526" spans="1:26" ht="78.75" hidden="1" customHeight="1" x14ac:dyDescent="0.2">
      <c r="A526" s="77"/>
      <c r="B526" s="83"/>
      <c r="C526" s="57"/>
      <c r="D526" s="57"/>
      <c r="E526" s="80"/>
      <c r="F526" s="13" t="s">
        <v>18</v>
      </c>
      <c r="G526" s="32">
        <f t="shared" si="375"/>
        <v>0</v>
      </c>
      <c r="H526" s="34">
        <v>0</v>
      </c>
      <c r="I526" s="34">
        <v>0</v>
      </c>
      <c r="J526" s="34">
        <v>0</v>
      </c>
      <c r="K526" s="35"/>
      <c r="L526" s="34">
        <v>0</v>
      </c>
      <c r="M526" s="34">
        <v>0</v>
      </c>
      <c r="N526" s="34">
        <v>0</v>
      </c>
      <c r="O526" s="34">
        <v>0</v>
      </c>
      <c r="P526" s="83"/>
      <c r="Q526" s="57"/>
      <c r="R526" s="55"/>
      <c r="S526" s="67"/>
      <c r="T526" s="67"/>
      <c r="U526" s="67"/>
      <c r="V526" s="86"/>
      <c r="W526" s="67"/>
      <c r="X526" s="67"/>
      <c r="Y526" s="67"/>
      <c r="Z526" s="67"/>
    </row>
    <row r="527" spans="1:26" ht="78.75" hidden="1" customHeight="1" x14ac:dyDescent="0.2">
      <c r="A527" s="78"/>
      <c r="B527" s="84"/>
      <c r="C527" s="58"/>
      <c r="D527" s="58"/>
      <c r="E527" s="81"/>
      <c r="F527" s="13" t="s">
        <v>19</v>
      </c>
      <c r="G527" s="32">
        <f t="shared" si="375"/>
        <v>0</v>
      </c>
      <c r="H527" s="34">
        <v>0</v>
      </c>
      <c r="I527" s="34">
        <v>0</v>
      </c>
      <c r="J527" s="34">
        <v>0</v>
      </c>
      <c r="K527" s="34">
        <v>0</v>
      </c>
      <c r="L527" s="34">
        <v>0</v>
      </c>
      <c r="M527" s="34">
        <v>0</v>
      </c>
      <c r="N527" s="34">
        <v>0</v>
      </c>
      <c r="O527" s="34">
        <v>0</v>
      </c>
      <c r="P527" s="84"/>
      <c r="Q527" s="58"/>
      <c r="R527" s="55"/>
      <c r="S527" s="68"/>
      <c r="T527" s="68"/>
      <c r="U527" s="68"/>
      <c r="V527" s="87"/>
      <c r="W527" s="68"/>
      <c r="X527" s="68"/>
      <c r="Y527" s="68"/>
      <c r="Z527" s="68"/>
    </row>
    <row r="528" spans="1:26" ht="78.75" customHeight="1" x14ac:dyDescent="0.2">
      <c r="A528" s="76" t="s">
        <v>204</v>
      </c>
      <c r="B528" s="79" t="s">
        <v>212</v>
      </c>
      <c r="C528" s="56">
        <v>2026</v>
      </c>
      <c r="D528" s="56">
        <v>2026</v>
      </c>
      <c r="E528" s="79" t="s">
        <v>66</v>
      </c>
      <c r="F528" s="11" t="s">
        <v>13</v>
      </c>
      <c r="G528" s="32">
        <f t="shared" ref="G528:G530" si="400">SUM(H528:O528)</f>
        <v>851000</v>
      </c>
      <c r="H528" s="34">
        <f>H529+H530</f>
        <v>0</v>
      </c>
      <c r="I528" s="34">
        <f t="shared" ref="I528:O528" si="401">I529+I530</f>
        <v>0</v>
      </c>
      <c r="J528" s="34">
        <f t="shared" si="401"/>
        <v>0</v>
      </c>
      <c r="K528" s="34">
        <f t="shared" si="401"/>
        <v>0</v>
      </c>
      <c r="L528" s="34">
        <f t="shared" si="401"/>
        <v>0</v>
      </c>
      <c r="M528" s="34">
        <f t="shared" si="401"/>
        <v>0</v>
      </c>
      <c r="N528" s="34">
        <f t="shared" ref="N528" si="402">N529+N530</f>
        <v>851000</v>
      </c>
      <c r="O528" s="34">
        <f t="shared" si="401"/>
        <v>0</v>
      </c>
      <c r="P528" s="79" t="s">
        <v>213</v>
      </c>
      <c r="Q528" s="56" t="s">
        <v>21</v>
      </c>
      <c r="R528" s="55">
        <v>1</v>
      </c>
      <c r="S528" s="66">
        <v>0</v>
      </c>
      <c r="T528" s="66">
        <v>0</v>
      </c>
      <c r="U528" s="66">
        <v>0</v>
      </c>
      <c r="V528" s="66">
        <v>0</v>
      </c>
      <c r="W528" s="66">
        <v>0</v>
      </c>
      <c r="X528" s="66">
        <v>0</v>
      </c>
      <c r="Y528" s="66">
        <v>1</v>
      </c>
      <c r="Z528" s="66">
        <v>0</v>
      </c>
    </row>
    <row r="529" spans="1:26" ht="78.75" customHeight="1" x14ac:dyDescent="0.2">
      <c r="A529" s="77"/>
      <c r="B529" s="80"/>
      <c r="C529" s="57"/>
      <c r="D529" s="57"/>
      <c r="E529" s="80"/>
      <c r="F529" s="13" t="s">
        <v>18</v>
      </c>
      <c r="G529" s="32">
        <f t="shared" si="400"/>
        <v>851000</v>
      </c>
      <c r="H529" s="34">
        <v>0</v>
      </c>
      <c r="I529" s="34">
        <v>0</v>
      </c>
      <c r="J529" s="34">
        <v>0</v>
      </c>
      <c r="K529" s="34">
        <v>0</v>
      </c>
      <c r="L529" s="34">
        <v>0</v>
      </c>
      <c r="M529" s="34">
        <v>0</v>
      </c>
      <c r="N529" s="34">
        <v>851000</v>
      </c>
      <c r="O529" s="34">
        <v>0</v>
      </c>
      <c r="P529" s="80"/>
      <c r="Q529" s="57"/>
      <c r="R529" s="55"/>
      <c r="S529" s="67"/>
      <c r="T529" s="67"/>
      <c r="U529" s="67"/>
      <c r="V529" s="67"/>
      <c r="W529" s="67"/>
      <c r="X529" s="67"/>
      <c r="Y529" s="67"/>
      <c r="Z529" s="67"/>
    </row>
    <row r="530" spans="1:26" ht="78.75" customHeight="1" x14ac:dyDescent="0.2">
      <c r="A530" s="78"/>
      <c r="B530" s="81"/>
      <c r="C530" s="58"/>
      <c r="D530" s="58"/>
      <c r="E530" s="81"/>
      <c r="F530" s="13" t="s">
        <v>19</v>
      </c>
      <c r="G530" s="32">
        <f t="shared" si="400"/>
        <v>0</v>
      </c>
      <c r="H530" s="34">
        <v>0</v>
      </c>
      <c r="I530" s="34">
        <v>0</v>
      </c>
      <c r="J530" s="34">
        <v>0</v>
      </c>
      <c r="K530" s="34">
        <v>0</v>
      </c>
      <c r="L530" s="34">
        <v>0</v>
      </c>
      <c r="M530" s="34">
        <v>0</v>
      </c>
      <c r="N530" s="34">
        <v>0</v>
      </c>
      <c r="O530" s="34">
        <v>0</v>
      </c>
      <c r="P530" s="81"/>
      <c r="Q530" s="58"/>
      <c r="R530" s="55"/>
      <c r="S530" s="68"/>
      <c r="T530" s="68"/>
      <c r="U530" s="68"/>
      <c r="V530" s="68"/>
      <c r="W530" s="68"/>
      <c r="X530" s="68"/>
      <c r="Y530" s="68"/>
      <c r="Z530" s="68"/>
    </row>
    <row r="531" spans="1:26" ht="78.75" customHeight="1" x14ac:dyDescent="0.2">
      <c r="A531" s="102" t="s">
        <v>79</v>
      </c>
      <c r="B531" s="103"/>
      <c r="C531" s="56">
        <v>2020</v>
      </c>
      <c r="D531" s="56">
        <v>2027</v>
      </c>
      <c r="E531" s="79" t="s">
        <v>238</v>
      </c>
      <c r="F531" s="11" t="s">
        <v>13</v>
      </c>
      <c r="G531" s="32">
        <f t="shared" si="375"/>
        <v>10039962.17</v>
      </c>
      <c r="H531" s="34">
        <f>H532+H533</f>
        <v>1214834.43</v>
      </c>
      <c r="I531" s="34">
        <f>I532+I533</f>
        <v>908460.67</v>
      </c>
      <c r="J531" s="34">
        <f t="shared" ref="J531:L531" si="403">J532+J533</f>
        <v>1370095.13</v>
      </c>
      <c r="K531" s="34">
        <f t="shared" si="403"/>
        <v>1547757.54</v>
      </c>
      <c r="L531" s="34">
        <f t="shared" si="403"/>
        <v>2747947.4000000004</v>
      </c>
      <c r="M531" s="34">
        <f>M532+M533</f>
        <v>880735.14</v>
      </c>
      <c r="N531" s="34">
        <f>N532+N533</f>
        <v>1110565.9300000002</v>
      </c>
      <c r="O531" s="34">
        <f>O532+O533</f>
        <v>259565.93</v>
      </c>
      <c r="P531" s="56" t="s">
        <v>11</v>
      </c>
      <c r="Q531" s="56" t="s">
        <v>11</v>
      </c>
      <c r="R531" s="56" t="s">
        <v>11</v>
      </c>
      <c r="S531" s="56" t="s">
        <v>11</v>
      </c>
      <c r="T531" s="56" t="s">
        <v>11</v>
      </c>
      <c r="U531" s="56" t="s">
        <v>11</v>
      </c>
      <c r="V531" s="56" t="s">
        <v>11</v>
      </c>
      <c r="W531" s="56" t="s">
        <v>11</v>
      </c>
      <c r="X531" s="56" t="s">
        <v>11</v>
      </c>
      <c r="Y531" s="56" t="s">
        <v>11</v>
      </c>
      <c r="Z531" s="56" t="s">
        <v>11</v>
      </c>
    </row>
    <row r="532" spans="1:26" ht="78.75" customHeight="1" x14ac:dyDescent="0.2">
      <c r="A532" s="104"/>
      <c r="B532" s="105"/>
      <c r="C532" s="57"/>
      <c r="D532" s="57"/>
      <c r="E532" s="80"/>
      <c r="F532" s="12" t="s">
        <v>18</v>
      </c>
      <c r="G532" s="32">
        <f t="shared" si="375"/>
        <v>7066065.6999999993</v>
      </c>
      <c r="H532" s="34">
        <f>H502</f>
        <v>1103583.69</v>
      </c>
      <c r="I532" s="34">
        <f t="shared" ref="I532:M532" si="404">I502</f>
        <v>908460.67</v>
      </c>
      <c r="J532" s="34">
        <f t="shared" si="404"/>
        <v>1370095.13</v>
      </c>
      <c r="K532" s="34">
        <f t="shared" si="404"/>
        <v>654822.90000000014</v>
      </c>
      <c r="L532" s="34">
        <f t="shared" si="404"/>
        <v>778236.31</v>
      </c>
      <c r="M532" s="34">
        <f t="shared" si="404"/>
        <v>880735.14</v>
      </c>
      <c r="N532" s="34">
        <f t="shared" ref="N532:O532" si="405">N502</f>
        <v>1110565.9300000002</v>
      </c>
      <c r="O532" s="34">
        <f t="shared" si="405"/>
        <v>259565.93</v>
      </c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 ht="78.75" customHeight="1" x14ac:dyDescent="0.2">
      <c r="A533" s="106"/>
      <c r="B533" s="107"/>
      <c r="C533" s="58"/>
      <c r="D533" s="58"/>
      <c r="E533" s="81"/>
      <c r="F533" s="13" t="s">
        <v>19</v>
      </c>
      <c r="G533" s="32">
        <f t="shared" si="375"/>
        <v>2973896.47</v>
      </c>
      <c r="H533" s="34">
        <f t="shared" ref="H533" si="406">H503</f>
        <v>111250.74</v>
      </c>
      <c r="I533" s="34">
        <f t="shared" ref="I533:M533" si="407">I503</f>
        <v>0</v>
      </c>
      <c r="J533" s="34">
        <f t="shared" si="407"/>
        <v>0</v>
      </c>
      <c r="K533" s="34">
        <f t="shared" si="407"/>
        <v>892934.64</v>
      </c>
      <c r="L533" s="34">
        <f t="shared" si="407"/>
        <v>1969711.09</v>
      </c>
      <c r="M533" s="34">
        <f t="shared" si="407"/>
        <v>0</v>
      </c>
      <c r="N533" s="34">
        <f t="shared" ref="N533:O533" si="408">N503</f>
        <v>0</v>
      </c>
      <c r="O533" s="34">
        <f t="shared" si="408"/>
        <v>0</v>
      </c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68.25" customHeight="1" x14ac:dyDescent="0.2">
      <c r="A534" s="133" t="s">
        <v>14</v>
      </c>
      <c r="B534" s="134"/>
      <c r="C534" s="56">
        <v>2020</v>
      </c>
      <c r="D534" s="56">
        <v>2027</v>
      </c>
      <c r="E534" s="79" t="s">
        <v>80</v>
      </c>
      <c r="F534" s="11" t="s">
        <v>13</v>
      </c>
      <c r="G534" s="32">
        <f>SUM(H534:O534)</f>
        <v>602378492.37999988</v>
      </c>
      <c r="H534" s="33">
        <f>H535+H536</f>
        <v>38139049.240000002</v>
      </c>
      <c r="I534" s="33">
        <f t="shared" ref="I534:M534" si="409">I535+I536</f>
        <v>54260371.269999996</v>
      </c>
      <c r="J534" s="33">
        <f t="shared" si="409"/>
        <v>128385542.73999999</v>
      </c>
      <c r="K534" s="33">
        <f t="shared" si="409"/>
        <v>57900753.710000001</v>
      </c>
      <c r="L534" s="33">
        <f t="shared" si="409"/>
        <v>227225868.64000005</v>
      </c>
      <c r="M534" s="33">
        <f t="shared" si="409"/>
        <v>90685254.920000002</v>
      </c>
      <c r="N534" s="33">
        <f t="shared" ref="N534:O534" si="410">N535+N536</f>
        <v>3316325.93</v>
      </c>
      <c r="O534" s="33">
        <f t="shared" si="410"/>
        <v>2465325.9299999997</v>
      </c>
      <c r="P534" s="56" t="s">
        <v>11</v>
      </c>
      <c r="Q534" s="55" t="s">
        <v>11</v>
      </c>
      <c r="R534" s="55" t="s">
        <v>11</v>
      </c>
      <c r="S534" s="55" t="s">
        <v>11</v>
      </c>
      <c r="T534" s="55" t="s">
        <v>11</v>
      </c>
      <c r="U534" s="55" t="s">
        <v>11</v>
      </c>
      <c r="V534" s="55" t="s">
        <v>11</v>
      </c>
      <c r="W534" s="55" t="s">
        <v>11</v>
      </c>
      <c r="X534" s="55" t="s">
        <v>11</v>
      </c>
      <c r="Y534" s="55" t="s">
        <v>11</v>
      </c>
      <c r="Z534" s="55" t="s">
        <v>11</v>
      </c>
    </row>
    <row r="535" spans="1:26" ht="68.25" customHeight="1" x14ac:dyDescent="0.2">
      <c r="A535" s="135"/>
      <c r="B535" s="136"/>
      <c r="C535" s="57"/>
      <c r="D535" s="57"/>
      <c r="E535" s="80"/>
      <c r="F535" s="12" t="s">
        <v>18</v>
      </c>
      <c r="G535" s="32">
        <f t="shared" si="375"/>
        <v>190365253.12</v>
      </c>
      <c r="H535" s="33">
        <f t="shared" ref="H535:M536" si="411">H532+H497+H76</f>
        <v>15309697.209999999</v>
      </c>
      <c r="I535" s="33">
        <f t="shared" si="411"/>
        <v>23748213.739999998</v>
      </c>
      <c r="J535" s="33">
        <f t="shared" si="411"/>
        <v>5521246.46</v>
      </c>
      <c r="K535" s="33">
        <f t="shared" si="411"/>
        <v>27691400.399999999</v>
      </c>
      <c r="L535" s="33">
        <f t="shared" si="411"/>
        <v>81411268.700000003</v>
      </c>
      <c r="M535" s="33">
        <f t="shared" si="411"/>
        <v>33772174.75</v>
      </c>
      <c r="N535" s="33">
        <f t="shared" ref="N535:O535" si="412">N532+N497+N76</f>
        <v>1881125.9300000002</v>
      </c>
      <c r="O535" s="33">
        <f t="shared" si="412"/>
        <v>1030125.9299999999</v>
      </c>
      <c r="P535" s="57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68.25" customHeight="1" x14ac:dyDescent="0.2">
      <c r="A536" s="137"/>
      <c r="B536" s="138"/>
      <c r="C536" s="58"/>
      <c r="D536" s="58"/>
      <c r="E536" s="81"/>
      <c r="F536" s="13" t="s">
        <v>19</v>
      </c>
      <c r="G536" s="32">
        <f t="shared" si="375"/>
        <v>412013239.26000005</v>
      </c>
      <c r="H536" s="33">
        <f t="shared" si="411"/>
        <v>22829352.030000001</v>
      </c>
      <c r="I536" s="33">
        <f t="shared" si="411"/>
        <v>30512157.530000001</v>
      </c>
      <c r="J536" s="33">
        <f t="shared" si="411"/>
        <v>122864296.28</v>
      </c>
      <c r="K536" s="33">
        <f t="shared" si="411"/>
        <v>30209353.310000002</v>
      </c>
      <c r="L536" s="33">
        <f t="shared" si="411"/>
        <v>145814599.94000003</v>
      </c>
      <c r="M536" s="33">
        <f t="shared" si="411"/>
        <v>56913080.170000002</v>
      </c>
      <c r="N536" s="33">
        <f t="shared" ref="N536:O536" si="413">N533+N498+N77</f>
        <v>1435200</v>
      </c>
      <c r="O536" s="33">
        <f t="shared" si="413"/>
        <v>1435200</v>
      </c>
      <c r="P536" s="58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</sheetData>
  <mergeCells count="2601">
    <mergeCell ref="S409:S411"/>
    <mergeCell ref="T409:T411"/>
    <mergeCell ref="U409:U411"/>
    <mergeCell ref="V409:V411"/>
    <mergeCell ref="W409:W411"/>
    <mergeCell ref="X409:X411"/>
    <mergeCell ref="Y409:Y411"/>
    <mergeCell ref="Z409:Z411"/>
    <mergeCell ref="B493:B495"/>
    <mergeCell ref="A516:A518"/>
    <mergeCell ref="B516:B518"/>
    <mergeCell ref="C516:C518"/>
    <mergeCell ref="D516:D518"/>
    <mergeCell ref="E516:E518"/>
    <mergeCell ref="P516:P518"/>
    <mergeCell ref="Q516:Q518"/>
    <mergeCell ref="R516:R518"/>
    <mergeCell ref="S516:S518"/>
    <mergeCell ref="T516:T518"/>
    <mergeCell ref="U516:U518"/>
    <mergeCell ref="V516:V518"/>
    <mergeCell ref="W516:W518"/>
    <mergeCell ref="X516:X518"/>
    <mergeCell ref="Y516:Y518"/>
    <mergeCell ref="Z516:Z518"/>
    <mergeCell ref="S501:S503"/>
    <mergeCell ref="V511:V512"/>
    <mergeCell ref="W511:W512"/>
    <mergeCell ref="R501:R503"/>
    <mergeCell ref="P501:P503"/>
    <mergeCell ref="T501:T503"/>
    <mergeCell ref="P504:P506"/>
    <mergeCell ref="V496:V498"/>
    <mergeCell ref="Y507:Y509"/>
    <mergeCell ref="A487:A489"/>
    <mergeCell ref="B487:B489"/>
    <mergeCell ref="C487:C489"/>
    <mergeCell ref="D487:D489"/>
    <mergeCell ref="E487:E489"/>
    <mergeCell ref="P487:P489"/>
    <mergeCell ref="Q487:Q489"/>
    <mergeCell ref="R487:R489"/>
    <mergeCell ref="S487:S489"/>
    <mergeCell ref="T487:T489"/>
    <mergeCell ref="U487:U489"/>
    <mergeCell ref="V487:V489"/>
    <mergeCell ref="W487:W489"/>
    <mergeCell ref="X487:X489"/>
    <mergeCell ref="Y487:Y489"/>
    <mergeCell ref="Z487:Z489"/>
    <mergeCell ref="A490:A495"/>
    <mergeCell ref="B490:B492"/>
    <mergeCell ref="C490:C495"/>
    <mergeCell ref="D490:D495"/>
    <mergeCell ref="E490:E495"/>
    <mergeCell ref="P490:P495"/>
    <mergeCell ref="Q490:Q495"/>
    <mergeCell ref="R490:R495"/>
    <mergeCell ref="S490:S495"/>
    <mergeCell ref="T490:T495"/>
    <mergeCell ref="U490:U495"/>
    <mergeCell ref="V490:V495"/>
    <mergeCell ref="W490:W495"/>
    <mergeCell ref="X490:X495"/>
    <mergeCell ref="Y490:Y495"/>
    <mergeCell ref="Z490:Z495"/>
    <mergeCell ref="Q406:Q408"/>
    <mergeCell ref="R406:R408"/>
    <mergeCell ref="S406:S408"/>
    <mergeCell ref="T406:T408"/>
    <mergeCell ref="U406:U408"/>
    <mergeCell ref="V406:V408"/>
    <mergeCell ref="W406:W408"/>
    <mergeCell ref="X406:X408"/>
    <mergeCell ref="Y406:Y408"/>
    <mergeCell ref="Z406:Z408"/>
    <mergeCell ref="B412:B414"/>
    <mergeCell ref="C412:C414"/>
    <mergeCell ref="D412:D414"/>
    <mergeCell ref="E412:E414"/>
    <mergeCell ref="P412:P414"/>
    <mergeCell ref="Q412:Q414"/>
    <mergeCell ref="R412:R414"/>
    <mergeCell ref="S412:S414"/>
    <mergeCell ref="T412:T414"/>
    <mergeCell ref="U412:U414"/>
    <mergeCell ref="V412:V414"/>
    <mergeCell ref="W412:W414"/>
    <mergeCell ref="X412:X414"/>
    <mergeCell ref="Y412:Y414"/>
    <mergeCell ref="Z412:Z414"/>
    <mergeCell ref="B409:B411"/>
    <mergeCell ref="C409:C411"/>
    <mergeCell ref="D409:D411"/>
    <mergeCell ref="E409:E411"/>
    <mergeCell ref="P409:P411"/>
    <mergeCell ref="Q409:Q411"/>
    <mergeCell ref="R409:R411"/>
    <mergeCell ref="A48:A50"/>
    <mergeCell ref="B48:B50"/>
    <mergeCell ref="C48:C50"/>
    <mergeCell ref="D48:D50"/>
    <mergeCell ref="E48:E50"/>
    <mergeCell ref="P48:P50"/>
    <mergeCell ref="Q48:Q50"/>
    <mergeCell ref="R48:R50"/>
    <mergeCell ref="S48:S50"/>
    <mergeCell ref="T48:T50"/>
    <mergeCell ref="U48:U50"/>
    <mergeCell ref="V48:V50"/>
    <mergeCell ref="W48:W50"/>
    <mergeCell ref="X48:X50"/>
    <mergeCell ref="Y48:Y50"/>
    <mergeCell ref="Z48:Z50"/>
    <mergeCell ref="B403:B405"/>
    <mergeCell ref="C403:C405"/>
    <mergeCell ref="D403:D405"/>
    <mergeCell ref="E403:E405"/>
    <mergeCell ref="P403:P405"/>
    <mergeCell ref="Q403:Q405"/>
    <mergeCell ref="R403:R405"/>
    <mergeCell ref="S403:S405"/>
    <mergeCell ref="T403:T405"/>
    <mergeCell ref="U403:U405"/>
    <mergeCell ref="V403:V405"/>
    <mergeCell ref="W403:W405"/>
    <mergeCell ref="X403:X405"/>
    <mergeCell ref="Y403:Y405"/>
    <mergeCell ref="Z403:Z405"/>
    <mergeCell ref="B400:B402"/>
    <mergeCell ref="Q400:Q402"/>
    <mergeCell ref="R400:R402"/>
    <mergeCell ref="S400:S402"/>
    <mergeCell ref="T400:T402"/>
    <mergeCell ref="U400:U402"/>
    <mergeCell ref="V400:V402"/>
    <mergeCell ref="W400:W402"/>
    <mergeCell ref="Y400:Y402"/>
    <mergeCell ref="Z400:Z402"/>
    <mergeCell ref="B319:B321"/>
    <mergeCell ref="C319:C321"/>
    <mergeCell ref="P319:P321"/>
    <mergeCell ref="D319:D321"/>
    <mergeCell ref="E319:E321"/>
    <mergeCell ref="Q346:Q348"/>
    <mergeCell ref="Z394:Z396"/>
    <mergeCell ref="Z391:Z393"/>
    <mergeCell ref="Z388:Z390"/>
    <mergeCell ref="T391:T393"/>
    <mergeCell ref="U391:U393"/>
    <mergeCell ref="V391:V393"/>
    <mergeCell ref="W391:W393"/>
    <mergeCell ref="Y391:Y393"/>
    <mergeCell ref="W373:W375"/>
    <mergeCell ref="Y373:Y375"/>
    <mergeCell ref="B376:B378"/>
    <mergeCell ref="C376:C378"/>
    <mergeCell ref="S376:S378"/>
    <mergeCell ref="Z325:Z327"/>
    <mergeCell ref="Z328:Z330"/>
    <mergeCell ref="Z331:Z333"/>
    <mergeCell ref="Z334:Z336"/>
    <mergeCell ref="Z63:Z65"/>
    <mergeCell ref="Z134:Z136"/>
    <mergeCell ref="Z137:Z139"/>
    <mergeCell ref="Z142:Z144"/>
    <mergeCell ref="Z145:Z147"/>
    <mergeCell ref="Z148:Z150"/>
    <mergeCell ref="Z151:Z153"/>
    <mergeCell ref="Z154:Z156"/>
    <mergeCell ref="Z157:Z159"/>
    <mergeCell ref="Z160:Z162"/>
    <mergeCell ref="Z163:Z165"/>
    <mergeCell ref="Z166:Z168"/>
    <mergeCell ref="Z169:Z171"/>
    <mergeCell ref="Z172:Z174"/>
    <mergeCell ref="Z175:Z177"/>
    <mergeCell ref="Z178:Z180"/>
    <mergeCell ref="Z83:Z85"/>
    <mergeCell ref="Z86:Z88"/>
    <mergeCell ref="Z89:Z91"/>
    <mergeCell ref="Z92:Z94"/>
    <mergeCell ref="Z95:Z97"/>
    <mergeCell ref="Z98:Z100"/>
    <mergeCell ref="A63:A65"/>
    <mergeCell ref="B63:B65"/>
    <mergeCell ref="C63:C65"/>
    <mergeCell ref="D63:D65"/>
    <mergeCell ref="E63:E65"/>
    <mergeCell ref="P63:P65"/>
    <mergeCell ref="Q63:Q65"/>
    <mergeCell ref="R63:R65"/>
    <mergeCell ref="S63:S65"/>
    <mergeCell ref="T63:T65"/>
    <mergeCell ref="U63:U65"/>
    <mergeCell ref="V63:V65"/>
    <mergeCell ref="W63:W65"/>
    <mergeCell ref="Y63:Y65"/>
    <mergeCell ref="U110:U112"/>
    <mergeCell ref="W101:W103"/>
    <mergeCell ref="V98:V100"/>
    <mergeCell ref="W89:W91"/>
    <mergeCell ref="V110:V112"/>
    <mergeCell ref="T72:T74"/>
    <mergeCell ref="U72:U74"/>
    <mergeCell ref="V72:V74"/>
    <mergeCell ref="R66:R68"/>
    <mergeCell ref="S66:S68"/>
    <mergeCell ref="Y89:Y91"/>
    <mergeCell ref="S104:S106"/>
    <mergeCell ref="T104:T106"/>
    <mergeCell ref="T83:T85"/>
    <mergeCell ref="R95:R97"/>
    <mergeCell ref="W72:W74"/>
    <mergeCell ref="Q92:Q94"/>
    <mergeCell ref="B98:B100"/>
    <mergeCell ref="Z307:Z309"/>
    <mergeCell ref="Z310:Z312"/>
    <mergeCell ref="Z208:Z210"/>
    <mergeCell ref="Z211:Z213"/>
    <mergeCell ref="Q361:Q363"/>
    <mergeCell ref="R361:R363"/>
    <mergeCell ref="S361:S363"/>
    <mergeCell ref="T361:T363"/>
    <mergeCell ref="U361:U363"/>
    <mergeCell ref="V361:V363"/>
    <mergeCell ref="W349:W351"/>
    <mergeCell ref="Q235:Q237"/>
    <mergeCell ref="Y211:Y213"/>
    <mergeCell ref="R373:R375"/>
    <mergeCell ref="P382:P384"/>
    <mergeCell ref="Q382:Q384"/>
    <mergeCell ref="R382:R384"/>
    <mergeCell ref="S382:S384"/>
    <mergeCell ref="T382:T384"/>
    <mergeCell ref="U343:U345"/>
    <mergeCell ref="Z241:Z243"/>
    <mergeCell ref="Z244:Z246"/>
    <mergeCell ref="U376:U378"/>
    <mergeCell ref="V376:V378"/>
    <mergeCell ref="W376:W378"/>
    <mergeCell ref="Y376:Y378"/>
    <mergeCell ref="U373:U375"/>
    <mergeCell ref="V214:V216"/>
    <mergeCell ref="W214:W216"/>
    <mergeCell ref="Y214:Y216"/>
    <mergeCell ref="W223:W225"/>
    <mergeCell ref="Y226:Y228"/>
    <mergeCell ref="Z469:Z471"/>
    <mergeCell ref="Z385:Z387"/>
    <mergeCell ref="Z247:Z249"/>
    <mergeCell ref="Y361:Y363"/>
    <mergeCell ref="Y307:Y309"/>
    <mergeCell ref="Y217:Y219"/>
    <mergeCell ref="P232:P234"/>
    <mergeCell ref="Q232:Q234"/>
    <mergeCell ref="R232:R234"/>
    <mergeCell ref="S232:S234"/>
    <mergeCell ref="T232:T234"/>
    <mergeCell ref="P394:P396"/>
    <mergeCell ref="Q394:Q396"/>
    <mergeCell ref="R394:R396"/>
    <mergeCell ref="S394:S396"/>
    <mergeCell ref="T394:T396"/>
    <mergeCell ref="U394:U396"/>
    <mergeCell ref="V394:V396"/>
    <mergeCell ref="V388:V390"/>
    <mergeCell ref="W388:W390"/>
    <mergeCell ref="Y388:Y390"/>
    <mergeCell ref="P391:P393"/>
    <mergeCell ref="Q391:Q393"/>
    <mergeCell ref="R391:R393"/>
    <mergeCell ref="S391:S393"/>
    <mergeCell ref="Z295:Z297"/>
    <mergeCell ref="Z298:Z300"/>
    <mergeCell ref="Z301:Z303"/>
    <mergeCell ref="Z304:Z306"/>
    <mergeCell ref="Q388:Q390"/>
    <mergeCell ref="R388:R390"/>
    <mergeCell ref="U385:U387"/>
    <mergeCell ref="S388:S390"/>
    <mergeCell ref="Z463:Z465"/>
    <mergeCell ref="Z415:Z417"/>
    <mergeCell ref="Z513:Z515"/>
    <mergeCell ref="Z519:Z521"/>
    <mergeCell ref="Z522:Z524"/>
    <mergeCell ref="Z525:Z527"/>
    <mergeCell ref="Z531:Z533"/>
    <mergeCell ref="Z250:Z252"/>
    <mergeCell ref="Z253:Z255"/>
    <mergeCell ref="Z256:Z258"/>
    <mergeCell ref="Z259:Z261"/>
    <mergeCell ref="Z262:Z264"/>
    <mergeCell ref="Z265:Z267"/>
    <mergeCell ref="Z268:Z270"/>
    <mergeCell ref="Z271:Z273"/>
    <mergeCell ref="Z274:Z276"/>
    <mergeCell ref="Z277:Z279"/>
    <mergeCell ref="Z280:Z282"/>
    <mergeCell ref="Z283:Z285"/>
    <mergeCell ref="Z286:Z288"/>
    <mergeCell ref="Z289:Z291"/>
    <mergeCell ref="Z313:Z315"/>
    <mergeCell ref="Z316:Z318"/>
    <mergeCell ref="Z319:Z321"/>
    <mergeCell ref="Z322:Z324"/>
    <mergeCell ref="Z292:Z294"/>
    <mergeCell ref="Z472:Z474"/>
    <mergeCell ref="Z478:Z480"/>
    <mergeCell ref="Z340:Z342"/>
    <mergeCell ref="Z343:Z345"/>
    <mergeCell ref="Z346:Z348"/>
    <mergeCell ref="Z466:Z468"/>
    <mergeCell ref="Z181:Z183"/>
    <mergeCell ref="Z184:Z186"/>
    <mergeCell ref="Z193:Z195"/>
    <mergeCell ref="Z196:Z198"/>
    <mergeCell ref="Z214:Z216"/>
    <mergeCell ref="Z217:Z219"/>
    <mergeCell ref="Z220:Z222"/>
    <mergeCell ref="Z223:Z225"/>
    <mergeCell ref="Z226:Z228"/>
    <mergeCell ref="Z229:Z231"/>
    <mergeCell ref="Z232:Z234"/>
    <mergeCell ref="Z235:Z237"/>
    <mergeCell ref="Z397:Z399"/>
    <mergeCell ref="Z349:Z351"/>
    <mergeCell ref="Z352:Z354"/>
    <mergeCell ref="Z355:Z357"/>
    <mergeCell ref="Z358:Z360"/>
    <mergeCell ref="Z361:Z363"/>
    <mergeCell ref="Z364:Z366"/>
    <mergeCell ref="Z367:Z369"/>
    <mergeCell ref="Z370:Z372"/>
    <mergeCell ref="Z373:Z375"/>
    <mergeCell ref="Z376:Z378"/>
    <mergeCell ref="Z379:Z381"/>
    <mergeCell ref="Z382:Z384"/>
    <mergeCell ref="Z337:Z339"/>
    <mergeCell ref="Z190:Z192"/>
    <mergeCell ref="Z199:Z201"/>
    <mergeCell ref="Z202:Z204"/>
    <mergeCell ref="Z205:Z207"/>
    <mergeCell ref="Z187:Z189"/>
    <mergeCell ref="Z534:Z536"/>
    <mergeCell ref="P5:Z5"/>
    <mergeCell ref="R6:Z7"/>
    <mergeCell ref="S8:Z8"/>
    <mergeCell ref="Z418:Z423"/>
    <mergeCell ref="Z424:Z426"/>
    <mergeCell ref="Z427:Z429"/>
    <mergeCell ref="Z430:Z432"/>
    <mergeCell ref="Z433:Z435"/>
    <mergeCell ref="Z436:Z438"/>
    <mergeCell ref="Z439:Z441"/>
    <mergeCell ref="Z442:Z444"/>
    <mergeCell ref="Z445:Z447"/>
    <mergeCell ref="Z448:Z450"/>
    <mergeCell ref="Z451:Z453"/>
    <mergeCell ref="Z454:Z456"/>
    <mergeCell ref="Z460:Z462"/>
    <mergeCell ref="Z457:Z459"/>
    <mergeCell ref="Z238:Z240"/>
    <mergeCell ref="Z128:Z130"/>
    <mergeCell ref="Z131:Z133"/>
    <mergeCell ref="Z101:Z103"/>
    <mergeCell ref="Z104:Z106"/>
    <mergeCell ref="Z107:Z109"/>
    <mergeCell ref="Z110:Z112"/>
    <mergeCell ref="Z113:Z115"/>
    <mergeCell ref="Z116:Z118"/>
    <mergeCell ref="Z119:Z121"/>
    <mergeCell ref="Z122:Z124"/>
    <mergeCell ref="Z125:Z127"/>
    <mergeCell ref="Y122:Y124"/>
    <mergeCell ref="Y113:Y115"/>
    <mergeCell ref="Y45:Y47"/>
    <mergeCell ref="Z45:Z47"/>
    <mergeCell ref="Z69:Z71"/>
    <mergeCell ref="Z72:Z74"/>
    <mergeCell ref="Z75:Z77"/>
    <mergeCell ref="Z80:Z82"/>
    <mergeCell ref="Z42:Z44"/>
    <mergeCell ref="Y54:Y56"/>
    <mergeCell ref="Y57:Y59"/>
    <mergeCell ref="Y60:Y62"/>
    <mergeCell ref="R60:R62"/>
    <mergeCell ref="S60:S62"/>
    <mergeCell ref="T60:T62"/>
    <mergeCell ref="U60:U62"/>
    <mergeCell ref="V60:V62"/>
    <mergeCell ref="T66:T68"/>
    <mergeCell ref="T57:T59"/>
    <mergeCell ref="W60:W62"/>
    <mergeCell ref="V69:V71"/>
    <mergeCell ref="W69:W71"/>
    <mergeCell ref="Y69:Y71"/>
    <mergeCell ref="W42:W44"/>
    <mergeCell ref="S45:S47"/>
    <mergeCell ref="T45:T47"/>
    <mergeCell ref="U45:U47"/>
    <mergeCell ref="Y42:Y44"/>
    <mergeCell ref="X75:X77"/>
    <mergeCell ref="X80:X82"/>
    <mergeCell ref="Y72:Y74"/>
    <mergeCell ref="R57:R59"/>
    <mergeCell ref="S57:S59"/>
    <mergeCell ref="T80:T82"/>
    <mergeCell ref="B45:B47"/>
    <mergeCell ref="P45:P47"/>
    <mergeCell ref="Q45:Q47"/>
    <mergeCell ref="R45:R47"/>
    <mergeCell ref="S72:S74"/>
    <mergeCell ref="R51:R53"/>
    <mergeCell ref="S51:S53"/>
    <mergeCell ref="P54:P56"/>
    <mergeCell ref="Q54:Q56"/>
    <mergeCell ref="C42:C44"/>
    <mergeCell ref="Z9:Z13"/>
    <mergeCell ref="Z18:Z20"/>
    <mergeCell ref="Z21:Z23"/>
    <mergeCell ref="Z24:Z26"/>
    <mergeCell ref="Z27:Z29"/>
    <mergeCell ref="Z30:Z32"/>
    <mergeCell ref="Z33:Z35"/>
    <mergeCell ref="Z51:Z53"/>
    <mergeCell ref="Z54:Z56"/>
    <mergeCell ref="Z57:Z59"/>
    <mergeCell ref="Z60:Z62"/>
    <mergeCell ref="Z66:Z68"/>
    <mergeCell ref="Y9:Y13"/>
    <mergeCell ref="Y24:Y26"/>
    <mergeCell ref="C45:C47"/>
    <mergeCell ref="D45:D47"/>
    <mergeCell ref="E45:E47"/>
    <mergeCell ref="Q69:Q71"/>
    <mergeCell ref="R69:R71"/>
    <mergeCell ref="S69:S71"/>
    <mergeCell ref="T69:T71"/>
    <mergeCell ref="U69:U71"/>
    <mergeCell ref="C51:C53"/>
    <mergeCell ref="D51:D53"/>
    <mergeCell ref="E51:E53"/>
    <mergeCell ref="D451:D453"/>
    <mergeCell ref="E451:E453"/>
    <mergeCell ref="S451:S453"/>
    <mergeCell ref="T451:T453"/>
    <mergeCell ref="D463:D465"/>
    <mergeCell ref="E463:E465"/>
    <mergeCell ref="P463:P465"/>
    <mergeCell ref="Q463:Q465"/>
    <mergeCell ref="R463:R465"/>
    <mergeCell ref="S463:S465"/>
    <mergeCell ref="T463:T465"/>
    <mergeCell ref="U463:U465"/>
    <mergeCell ref="V463:V465"/>
    <mergeCell ref="W463:W465"/>
    <mergeCell ref="S430:S432"/>
    <mergeCell ref="D448:D450"/>
    <mergeCell ref="C445:C447"/>
    <mergeCell ref="D445:D447"/>
    <mergeCell ref="V448:V450"/>
    <mergeCell ref="T427:T429"/>
    <mergeCell ref="R430:R432"/>
    <mergeCell ref="E433:E435"/>
    <mergeCell ref="Q445:Q447"/>
    <mergeCell ref="R445:R447"/>
    <mergeCell ref="D376:D378"/>
    <mergeCell ref="E376:E378"/>
    <mergeCell ref="P376:P378"/>
    <mergeCell ref="Q376:Q378"/>
    <mergeCell ref="R376:R378"/>
    <mergeCell ref="W394:W396"/>
    <mergeCell ref="Y394:Y396"/>
    <mergeCell ref="Y190:Y192"/>
    <mergeCell ref="U388:U390"/>
    <mergeCell ref="C394:C396"/>
    <mergeCell ref="B466:B468"/>
    <mergeCell ref="C466:C468"/>
    <mergeCell ref="U451:U453"/>
    <mergeCell ref="V451:V453"/>
    <mergeCell ref="W451:W453"/>
    <mergeCell ref="R466:R468"/>
    <mergeCell ref="U424:U426"/>
    <mergeCell ref="Q424:Q426"/>
    <mergeCell ref="R427:R429"/>
    <mergeCell ref="B442:B444"/>
    <mergeCell ref="B448:B450"/>
    <mergeCell ref="B439:B441"/>
    <mergeCell ref="B445:B447"/>
    <mergeCell ref="V415:V417"/>
    <mergeCell ref="S415:S417"/>
    <mergeCell ref="R436:R438"/>
    <mergeCell ref="U445:U447"/>
    <mergeCell ref="R418:R420"/>
    <mergeCell ref="B433:B435"/>
    <mergeCell ref="C400:C402"/>
    <mergeCell ref="D400:D402"/>
    <mergeCell ref="E400:E402"/>
    <mergeCell ref="B394:B396"/>
    <mergeCell ref="D394:D396"/>
    <mergeCell ref="E394:E396"/>
    <mergeCell ref="D388:D390"/>
    <mergeCell ref="T388:T390"/>
    <mergeCell ref="B391:B393"/>
    <mergeCell ref="C391:C393"/>
    <mergeCell ref="D391:D393"/>
    <mergeCell ref="E391:E393"/>
    <mergeCell ref="D80:D82"/>
    <mergeCell ref="E86:E88"/>
    <mergeCell ref="P86:P88"/>
    <mergeCell ref="A436:A438"/>
    <mergeCell ref="B436:B438"/>
    <mergeCell ref="D421:D423"/>
    <mergeCell ref="P427:P429"/>
    <mergeCell ref="P424:P426"/>
    <mergeCell ref="P388:P390"/>
    <mergeCell ref="P400:P402"/>
    <mergeCell ref="B406:B408"/>
    <mergeCell ref="C406:C408"/>
    <mergeCell ref="D406:D408"/>
    <mergeCell ref="E406:E408"/>
    <mergeCell ref="P406:P408"/>
    <mergeCell ref="C364:C366"/>
    <mergeCell ref="B364:B366"/>
    <mergeCell ref="B367:B369"/>
    <mergeCell ref="C367:C369"/>
    <mergeCell ref="B316:B318"/>
    <mergeCell ref="C316:C318"/>
    <mergeCell ref="C352:C354"/>
    <mergeCell ref="D343:D345"/>
    <mergeCell ref="E343:E345"/>
    <mergeCell ref="E325:E327"/>
    <mergeCell ref="C415:C417"/>
    <mergeCell ref="B370:B372"/>
    <mergeCell ref="B343:B345"/>
    <mergeCell ref="Y472:Y474"/>
    <mergeCell ref="B397:B399"/>
    <mergeCell ref="C397:C399"/>
    <mergeCell ref="D397:D399"/>
    <mergeCell ref="E397:E399"/>
    <mergeCell ref="P397:P399"/>
    <mergeCell ref="Q397:Q399"/>
    <mergeCell ref="R397:R399"/>
    <mergeCell ref="S397:S399"/>
    <mergeCell ref="T397:T399"/>
    <mergeCell ref="U397:U399"/>
    <mergeCell ref="V397:V399"/>
    <mergeCell ref="W397:W399"/>
    <mergeCell ref="Y397:Y399"/>
    <mergeCell ref="Q421:Q423"/>
    <mergeCell ref="R421:R423"/>
    <mergeCell ref="B451:B453"/>
    <mergeCell ref="C451:C453"/>
    <mergeCell ref="W439:W441"/>
    <mergeCell ref="C424:C426"/>
    <mergeCell ref="P436:P438"/>
    <mergeCell ref="P421:P423"/>
    <mergeCell ref="R433:R435"/>
    <mergeCell ref="S433:S435"/>
    <mergeCell ref="C439:C441"/>
    <mergeCell ref="W427:W429"/>
    <mergeCell ref="U436:U438"/>
    <mergeCell ref="V436:V438"/>
    <mergeCell ref="C430:C432"/>
    <mergeCell ref="P430:P432"/>
    <mergeCell ref="V430:V432"/>
    <mergeCell ref="W430:W432"/>
    <mergeCell ref="T472:T474"/>
    <mergeCell ref="U472:U474"/>
    <mergeCell ref="V472:V474"/>
    <mergeCell ref="W472:W474"/>
    <mergeCell ref="A457:A459"/>
    <mergeCell ref="B457:B459"/>
    <mergeCell ref="Q457:Q459"/>
    <mergeCell ref="R457:R459"/>
    <mergeCell ref="S457:S459"/>
    <mergeCell ref="T457:T459"/>
    <mergeCell ref="U457:U459"/>
    <mergeCell ref="V457:V459"/>
    <mergeCell ref="W457:W459"/>
    <mergeCell ref="E457:E459"/>
    <mergeCell ref="W460:W462"/>
    <mergeCell ref="W469:W471"/>
    <mergeCell ref="E466:E468"/>
    <mergeCell ref="P466:P468"/>
    <mergeCell ref="Q466:Q468"/>
    <mergeCell ref="A463:A465"/>
    <mergeCell ref="B463:B465"/>
    <mergeCell ref="C463:C465"/>
    <mergeCell ref="S466:S468"/>
    <mergeCell ref="T466:T468"/>
    <mergeCell ref="A460:A462"/>
    <mergeCell ref="B460:B462"/>
    <mergeCell ref="C460:C462"/>
    <mergeCell ref="A469:A471"/>
    <mergeCell ref="A466:A468"/>
    <mergeCell ref="C370:C372"/>
    <mergeCell ref="D370:D372"/>
    <mergeCell ref="E370:E372"/>
    <mergeCell ref="B373:B375"/>
    <mergeCell ref="C373:C375"/>
    <mergeCell ref="D373:D375"/>
    <mergeCell ref="E373:E375"/>
    <mergeCell ref="P373:P375"/>
    <mergeCell ref="Q373:Q375"/>
    <mergeCell ref="T376:T378"/>
    <mergeCell ref="R379:R381"/>
    <mergeCell ref="S379:S381"/>
    <mergeCell ref="T379:T381"/>
    <mergeCell ref="Y349:Y351"/>
    <mergeCell ref="E358:E360"/>
    <mergeCell ref="P358:P360"/>
    <mergeCell ref="Q358:Q360"/>
    <mergeCell ref="R358:R360"/>
    <mergeCell ref="S358:S360"/>
    <mergeCell ref="T358:T360"/>
    <mergeCell ref="U358:U360"/>
    <mergeCell ref="B352:B354"/>
    <mergeCell ref="W364:W366"/>
    <mergeCell ref="V364:V366"/>
    <mergeCell ref="W358:W360"/>
    <mergeCell ref="X370:X372"/>
    <mergeCell ref="X373:X375"/>
    <mergeCell ref="X376:X378"/>
    <mergeCell ref="X379:X381"/>
    <mergeCell ref="P367:P369"/>
    <mergeCell ref="Q367:Q369"/>
    <mergeCell ref="R367:R369"/>
    <mergeCell ref="C340:C342"/>
    <mergeCell ref="D340:D342"/>
    <mergeCell ref="E340:E342"/>
    <mergeCell ref="D349:D351"/>
    <mergeCell ref="S373:S375"/>
    <mergeCell ref="T373:T375"/>
    <mergeCell ref="U379:U381"/>
    <mergeCell ref="V379:V381"/>
    <mergeCell ref="W379:W381"/>
    <mergeCell ref="Y379:Y381"/>
    <mergeCell ref="V370:V372"/>
    <mergeCell ref="W370:W372"/>
    <mergeCell ref="Y370:Y372"/>
    <mergeCell ref="V358:V360"/>
    <mergeCell ref="E361:E363"/>
    <mergeCell ref="P361:P363"/>
    <mergeCell ref="U346:U348"/>
    <mergeCell ref="D367:D369"/>
    <mergeCell ref="U367:U369"/>
    <mergeCell ref="Y367:Y369"/>
    <mergeCell ref="U352:U354"/>
    <mergeCell ref="D352:D354"/>
    <mergeCell ref="E352:E354"/>
    <mergeCell ref="R352:R354"/>
    <mergeCell ref="S352:S354"/>
    <mergeCell ref="T346:T348"/>
    <mergeCell ref="S343:S345"/>
    <mergeCell ref="T343:T345"/>
    <mergeCell ref="S355:S357"/>
    <mergeCell ref="T355:T357"/>
    <mergeCell ref="E367:E369"/>
    <mergeCell ref="V373:V375"/>
    <mergeCell ref="U205:U207"/>
    <mergeCell ref="U328:U330"/>
    <mergeCell ref="S328:S330"/>
    <mergeCell ref="T328:T330"/>
    <mergeCell ref="D328:D330"/>
    <mergeCell ref="R346:R348"/>
    <mergeCell ref="S346:S348"/>
    <mergeCell ref="S337:S339"/>
    <mergeCell ref="R343:R345"/>
    <mergeCell ref="T367:T369"/>
    <mergeCell ref="U382:U384"/>
    <mergeCell ref="E382:E384"/>
    <mergeCell ref="D385:D387"/>
    <mergeCell ref="E385:E387"/>
    <mergeCell ref="P385:P387"/>
    <mergeCell ref="Q385:Q387"/>
    <mergeCell ref="R385:R387"/>
    <mergeCell ref="S385:S387"/>
    <mergeCell ref="T385:T387"/>
    <mergeCell ref="S334:S336"/>
    <mergeCell ref="T334:T336"/>
    <mergeCell ref="U334:U336"/>
    <mergeCell ref="R334:R336"/>
    <mergeCell ref="E349:E351"/>
    <mergeCell ref="U364:U366"/>
    <mergeCell ref="Q343:Q345"/>
    <mergeCell ref="T370:T372"/>
    <mergeCell ref="S367:S369"/>
    <mergeCell ref="E316:E318"/>
    <mergeCell ref="S211:S213"/>
    <mergeCell ref="S214:S216"/>
    <mergeCell ref="T214:T216"/>
    <mergeCell ref="S148:S150"/>
    <mergeCell ref="T148:T150"/>
    <mergeCell ref="U148:U150"/>
    <mergeCell ref="U337:U339"/>
    <mergeCell ref="B349:B351"/>
    <mergeCell ref="B379:B381"/>
    <mergeCell ref="C379:C381"/>
    <mergeCell ref="D379:D381"/>
    <mergeCell ref="E379:E381"/>
    <mergeCell ref="P379:P381"/>
    <mergeCell ref="Q379:Q381"/>
    <mergeCell ref="E355:E357"/>
    <mergeCell ref="R340:R342"/>
    <mergeCell ref="S340:S342"/>
    <mergeCell ref="T340:T342"/>
    <mergeCell ref="T337:T339"/>
    <mergeCell ref="D181:D183"/>
    <mergeCell ref="E181:E183"/>
    <mergeCell ref="P316:P318"/>
    <mergeCell ref="C310:C312"/>
    <mergeCell ref="T175:T177"/>
    <mergeCell ref="D154:D156"/>
    <mergeCell ref="S169:S171"/>
    <mergeCell ref="T169:T171"/>
    <mergeCell ref="U169:U171"/>
    <mergeCell ref="T211:T213"/>
    <mergeCell ref="T229:T231"/>
    <mergeCell ref="D226:D228"/>
    <mergeCell ref="E226:E228"/>
    <mergeCell ref="P226:P228"/>
    <mergeCell ref="Q226:Q228"/>
    <mergeCell ref="E364:E366"/>
    <mergeCell ref="B382:B384"/>
    <mergeCell ref="C382:C384"/>
    <mergeCell ref="Q349:Q351"/>
    <mergeCell ref="R349:R351"/>
    <mergeCell ref="V184:V186"/>
    <mergeCell ref="W184:W186"/>
    <mergeCell ref="Y184:Y186"/>
    <mergeCell ref="U193:U195"/>
    <mergeCell ref="V193:V195"/>
    <mergeCell ref="W193:W195"/>
    <mergeCell ref="Y193:Y195"/>
    <mergeCell ref="P343:P345"/>
    <mergeCell ref="P349:P351"/>
    <mergeCell ref="S307:S309"/>
    <mergeCell ref="B181:B183"/>
    <mergeCell ref="C181:C183"/>
    <mergeCell ref="C187:C189"/>
    <mergeCell ref="D187:D189"/>
    <mergeCell ref="E190:E192"/>
    <mergeCell ref="P190:P192"/>
    <mergeCell ref="Q190:Q192"/>
    <mergeCell ref="U190:U192"/>
    <mergeCell ref="P244:P246"/>
    <mergeCell ref="Q244:Q246"/>
    <mergeCell ref="R244:R246"/>
    <mergeCell ref="S226:S228"/>
    <mergeCell ref="E193:E195"/>
    <mergeCell ref="E232:E234"/>
    <mergeCell ref="P181:P183"/>
    <mergeCell ref="D310:D312"/>
    <mergeCell ref="D316:D318"/>
    <mergeCell ref="W181:W183"/>
    <mergeCell ref="W187:W189"/>
    <mergeCell ref="D337:D339"/>
    <mergeCell ref="U175:U177"/>
    <mergeCell ref="V175:V177"/>
    <mergeCell ref="W175:W177"/>
    <mergeCell ref="Y178:Y180"/>
    <mergeCell ref="U145:U147"/>
    <mergeCell ref="W322:W324"/>
    <mergeCell ref="P137:P139"/>
    <mergeCell ref="Q137:Q139"/>
    <mergeCell ref="R137:R139"/>
    <mergeCell ref="S137:S139"/>
    <mergeCell ref="Y196:Y198"/>
    <mergeCell ref="W190:W192"/>
    <mergeCell ref="Y187:Y189"/>
    <mergeCell ref="V385:V387"/>
    <mergeCell ref="E328:E330"/>
    <mergeCell ref="P328:P330"/>
    <mergeCell ref="Q328:Q330"/>
    <mergeCell ref="Q175:Q177"/>
    <mergeCell ref="S175:S177"/>
    <mergeCell ref="Y319:Y321"/>
    <mergeCell ref="U316:U318"/>
    <mergeCell ref="V349:V351"/>
    <mergeCell ref="P274:P276"/>
    <mergeCell ref="U370:U372"/>
    <mergeCell ref="T364:T366"/>
    <mergeCell ref="S364:S366"/>
    <mergeCell ref="R364:R366"/>
    <mergeCell ref="Q364:Q366"/>
    <mergeCell ref="P364:P366"/>
    <mergeCell ref="V169:V171"/>
    <mergeCell ref="B178:B180"/>
    <mergeCell ref="Y181:Y183"/>
    <mergeCell ref="S184:S186"/>
    <mergeCell ref="Q154:Q156"/>
    <mergeCell ref="B187:B189"/>
    <mergeCell ref="P193:P195"/>
    <mergeCell ref="Y137:Y139"/>
    <mergeCell ref="Y316:Y318"/>
    <mergeCell ref="V322:V324"/>
    <mergeCell ref="V313:V315"/>
    <mergeCell ref="W313:W315"/>
    <mergeCell ref="Y313:Y315"/>
    <mergeCell ref="V310:V312"/>
    <mergeCell ref="W310:W312"/>
    <mergeCell ref="Y310:Y312"/>
    <mergeCell ref="R190:R192"/>
    <mergeCell ref="S190:S192"/>
    <mergeCell ref="T190:T192"/>
    <mergeCell ref="W319:W321"/>
    <mergeCell ref="W316:W318"/>
    <mergeCell ref="U322:U324"/>
    <mergeCell ref="W160:W162"/>
    <mergeCell ref="Y160:Y162"/>
    <mergeCell ref="R157:R159"/>
    <mergeCell ref="S157:S159"/>
    <mergeCell ref="T157:T159"/>
    <mergeCell ref="V154:V156"/>
    <mergeCell ref="S193:S195"/>
    <mergeCell ref="T193:T195"/>
    <mergeCell ref="U313:U315"/>
    <mergeCell ref="U181:U183"/>
    <mergeCell ref="V181:V183"/>
    <mergeCell ref="C193:C195"/>
    <mergeCell ref="D193:D195"/>
    <mergeCell ref="Q148:Q150"/>
    <mergeCell ref="Q187:Q189"/>
    <mergeCell ref="D184:D186"/>
    <mergeCell ref="E184:E186"/>
    <mergeCell ref="P184:P186"/>
    <mergeCell ref="Q184:Q186"/>
    <mergeCell ref="R184:R186"/>
    <mergeCell ref="P217:P219"/>
    <mergeCell ref="Q217:Q219"/>
    <mergeCell ref="D235:D237"/>
    <mergeCell ref="E235:E237"/>
    <mergeCell ref="P235:P237"/>
    <mergeCell ref="C148:C150"/>
    <mergeCell ref="P148:P150"/>
    <mergeCell ref="C175:C177"/>
    <mergeCell ref="D175:D177"/>
    <mergeCell ref="E175:E177"/>
    <mergeCell ref="P175:P177"/>
    <mergeCell ref="Q214:Q216"/>
    <mergeCell ref="P214:P216"/>
    <mergeCell ref="B190:B192"/>
    <mergeCell ref="R175:R177"/>
    <mergeCell ref="C190:C192"/>
    <mergeCell ref="D190:D192"/>
    <mergeCell ref="B175:B177"/>
    <mergeCell ref="U151:U153"/>
    <mergeCell ref="V151:V153"/>
    <mergeCell ref="W151:W153"/>
    <mergeCell ref="V148:V150"/>
    <mergeCell ref="R148:R150"/>
    <mergeCell ref="Q181:Q183"/>
    <mergeCell ref="E187:E189"/>
    <mergeCell ref="W172:W174"/>
    <mergeCell ref="U178:U180"/>
    <mergeCell ref="V178:V180"/>
    <mergeCell ref="U187:U189"/>
    <mergeCell ref="D148:D150"/>
    <mergeCell ref="B157:B159"/>
    <mergeCell ref="V190:V192"/>
    <mergeCell ref="S172:S174"/>
    <mergeCell ref="T172:T174"/>
    <mergeCell ref="W178:W180"/>
    <mergeCell ref="T184:T186"/>
    <mergeCell ref="U184:U186"/>
    <mergeCell ref="C157:C159"/>
    <mergeCell ref="D157:D159"/>
    <mergeCell ref="E157:E159"/>
    <mergeCell ref="P157:P159"/>
    <mergeCell ref="W148:W150"/>
    <mergeCell ref="Q169:Q171"/>
    <mergeCell ref="R169:R171"/>
    <mergeCell ref="R163:R165"/>
    <mergeCell ref="B137:B139"/>
    <mergeCell ref="C142:C144"/>
    <mergeCell ref="S316:S318"/>
    <mergeCell ref="T316:T318"/>
    <mergeCell ref="B361:B363"/>
    <mergeCell ref="C361:C363"/>
    <mergeCell ref="D361:D363"/>
    <mergeCell ref="B160:B162"/>
    <mergeCell ref="B154:B156"/>
    <mergeCell ref="C154:C156"/>
    <mergeCell ref="E178:E180"/>
    <mergeCell ref="P178:P180"/>
    <mergeCell ref="Q178:Q180"/>
    <mergeCell ref="R178:R180"/>
    <mergeCell ref="S178:S180"/>
    <mergeCell ref="T178:T180"/>
    <mergeCell ref="R151:R153"/>
    <mergeCell ref="S151:S153"/>
    <mergeCell ref="T151:T153"/>
    <mergeCell ref="T187:T189"/>
    <mergeCell ref="B163:B165"/>
    <mergeCell ref="D142:D144"/>
    <mergeCell ref="B193:B195"/>
    <mergeCell ref="Q157:Q159"/>
    <mergeCell ref="B151:B153"/>
    <mergeCell ref="B184:B186"/>
    <mergeCell ref="D253:D255"/>
    <mergeCell ref="C235:C237"/>
    <mergeCell ref="Q199:Q201"/>
    <mergeCell ref="B145:B147"/>
    <mergeCell ref="C145:C147"/>
    <mergeCell ref="B142:B144"/>
    <mergeCell ref="Y131:Y133"/>
    <mergeCell ref="B134:B136"/>
    <mergeCell ref="C134:C136"/>
    <mergeCell ref="D134:D136"/>
    <mergeCell ref="E134:E136"/>
    <mergeCell ref="P134:P136"/>
    <mergeCell ref="Q134:Q136"/>
    <mergeCell ref="R134:R136"/>
    <mergeCell ref="S134:S136"/>
    <mergeCell ref="T134:T136"/>
    <mergeCell ref="U134:U136"/>
    <mergeCell ref="V134:V136"/>
    <mergeCell ref="W134:W136"/>
    <mergeCell ref="Y134:Y136"/>
    <mergeCell ref="E131:E133"/>
    <mergeCell ref="B131:B133"/>
    <mergeCell ref="C131:C133"/>
    <mergeCell ref="D131:D133"/>
    <mergeCell ref="S131:S133"/>
    <mergeCell ref="T131:T133"/>
    <mergeCell ref="V131:V133"/>
    <mergeCell ref="U131:U133"/>
    <mergeCell ref="W131:W133"/>
    <mergeCell ref="X134:X136"/>
    <mergeCell ref="T125:T127"/>
    <mergeCell ref="Y119:Y121"/>
    <mergeCell ref="B122:B124"/>
    <mergeCell ref="C122:C124"/>
    <mergeCell ref="Q128:Q130"/>
    <mergeCell ref="U128:U130"/>
    <mergeCell ref="V128:V130"/>
    <mergeCell ref="W128:W130"/>
    <mergeCell ref="S122:S124"/>
    <mergeCell ref="Y128:Y130"/>
    <mergeCell ref="C128:C130"/>
    <mergeCell ref="D128:D130"/>
    <mergeCell ref="E128:E130"/>
    <mergeCell ref="P128:P130"/>
    <mergeCell ref="R128:R130"/>
    <mergeCell ref="S128:S130"/>
    <mergeCell ref="U125:U127"/>
    <mergeCell ref="V125:V127"/>
    <mergeCell ref="T128:T130"/>
    <mergeCell ref="U122:U124"/>
    <mergeCell ref="V122:V124"/>
    <mergeCell ref="W122:W124"/>
    <mergeCell ref="Y163:Y165"/>
    <mergeCell ref="Y172:Y174"/>
    <mergeCell ref="D169:D171"/>
    <mergeCell ref="E169:E171"/>
    <mergeCell ref="Y166:Y168"/>
    <mergeCell ref="B166:B168"/>
    <mergeCell ref="Y148:Y150"/>
    <mergeCell ref="S145:S147"/>
    <mergeCell ref="S116:S118"/>
    <mergeCell ref="T116:T118"/>
    <mergeCell ref="U116:U118"/>
    <mergeCell ref="V116:V118"/>
    <mergeCell ref="W116:W118"/>
    <mergeCell ref="Y116:Y118"/>
    <mergeCell ref="B113:B115"/>
    <mergeCell ref="C113:C115"/>
    <mergeCell ref="D113:D115"/>
    <mergeCell ref="Y145:Y147"/>
    <mergeCell ref="B119:B121"/>
    <mergeCell ref="C119:C121"/>
    <mergeCell ref="D119:D121"/>
    <mergeCell ref="E119:E121"/>
    <mergeCell ref="P119:P121"/>
    <mergeCell ref="Q119:Q121"/>
    <mergeCell ref="R119:R121"/>
    <mergeCell ref="S119:S121"/>
    <mergeCell ref="T119:T121"/>
    <mergeCell ref="W125:W127"/>
    <mergeCell ref="Y125:Y127"/>
    <mergeCell ref="B128:B130"/>
    <mergeCell ref="R125:R127"/>
    <mergeCell ref="S125:S127"/>
    <mergeCell ref="U154:U156"/>
    <mergeCell ref="V163:V165"/>
    <mergeCell ref="U163:U165"/>
    <mergeCell ref="Y154:Y156"/>
    <mergeCell ref="E166:E168"/>
    <mergeCell ref="P166:P168"/>
    <mergeCell ref="E154:E156"/>
    <mergeCell ref="Y175:Y177"/>
    <mergeCell ref="B169:B171"/>
    <mergeCell ref="C169:C171"/>
    <mergeCell ref="E148:E150"/>
    <mergeCell ref="E151:E153"/>
    <mergeCell ref="P151:P153"/>
    <mergeCell ref="Q151:Q153"/>
    <mergeCell ref="E142:E144"/>
    <mergeCell ref="Y142:Y144"/>
    <mergeCell ref="D145:D147"/>
    <mergeCell ref="E145:E147"/>
    <mergeCell ref="P145:P147"/>
    <mergeCell ref="Y157:Y159"/>
    <mergeCell ref="T154:T156"/>
    <mergeCell ref="Y169:Y171"/>
    <mergeCell ref="D172:D174"/>
    <mergeCell ref="E172:E174"/>
    <mergeCell ref="P172:P174"/>
    <mergeCell ref="Q172:Q174"/>
    <mergeCell ref="C151:C153"/>
    <mergeCell ref="S163:S165"/>
    <mergeCell ref="T163:T165"/>
    <mergeCell ref="C160:C162"/>
    <mergeCell ref="D160:D162"/>
    <mergeCell ref="X145:X147"/>
    <mergeCell ref="B211:B213"/>
    <mergeCell ref="U211:U213"/>
    <mergeCell ref="V211:V213"/>
    <mergeCell ref="U217:U219"/>
    <mergeCell ref="V217:V219"/>
    <mergeCell ref="Y151:Y153"/>
    <mergeCell ref="E160:E162"/>
    <mergeCell ref="P160:P162"/>
    <mergeCell ref="Q160:Q162"/>
    <mergeCell ref="R160:R162"/>
    <mergeCell ref="S160:S162"/>
    <mergeCell ref="T160:T162"/>
    <mergeCell ref="S154:S156"/>
    <mergeCell ref="Q166:Q168"/>
    <mergeCell ref="R166:R168"/>
    <mergeCell ref="S166:S168"/>
    <mergeCell ref="T166:T168"/>
    <mergeCell ref="U166:U168"/>
    <mergeCell ref="V166:V168"/>
    <mergeCell ref="W166:W168"/>
    <mergeCell ref="W157:W159"/>
    <mergeCell ref="U157:U159"/>
    <mergeCell ref="R154:R156"/>
    <mergeCell ref="U160:U162"/>
    <mergeCell ref="V160:V162"/>
    <mergeCell ref="W163:W165"/>
    <mergeCell ref="E163:E165"/>
    <mergeCell ref="P163:P165"/>
    <mergeCell ref="U208:U210"/>
    <mergeCell ref="V208:V210"/>
    <mergeCell ref="W208:W210"/>
    <mergeCell ref="Y208:Y210"/>
    <mergeCell ref="B205:B207"/>
    <mergeCell ref="C205:C207"/>
    <mergeCell ref="D205:D207"/>
    <mergeCell ref="E205:E207"/>
    <mergeCell ref="P205:P207"/>
    <mergeCell ref="R199:R201"/>
    <mergeCell ref="Y205:Y207"/>
    <mergeCell ref="W205:W207"/>
    <mergeCell ref="B199:B201"/>
    <mergeCell ref="W211:W213"/>
    <mergeCell ref="B220:B222"/>
    <mergeCell ref="C220:C222"/>
    <mergeCell ref="D220:D222"/>
    <mergeCell ref="E220:E222"/>
    <mergeCell ref="P220:P222"/>
    <mergeCell ref="Q220:Q222"/>
    <mergeCell ref="R220:R222"/>
    <mergeCell ref="S220:S222"/>
    <mergeCell ref="T220:T222"/>
    <mergeCell ref="U220:U222"/>
    <mergeCell ref="V220:V222"/>
    <mergeCell ref="W220:W222"/>
    <mergeCell ref="R214:R216"/>
    <mergeCell ref="Y220:Y222"/>
    <mergeCell ref="B217:B219"/>
    <mergeCell ref="C217:C219"/>
    <mergeCell ref="D217:D219"/>
    <mergeCell ref="E217:E219"/>
    <mergeCell ref="B214:B216"/>
    <mergeCell ref="C214:C216"/>
    <mergeCell ref="D214:D216"/>
    <mergeCell ref="E214:E216"/>
    <mergeCell ref="U214:U216"/>
    <mergeCell ref="C211:C213"/>
    <mergeCell ref="D211:D213"/>
    <mergeCell ref="E211:E213"/>
    <mergeCell ref="P211:P213"/>
    <mergeCell ref="R223:R225"/>
    <mergeCell ref="R226:R228"/>
    <mergeCell ref="Y199:Y201"/>
    <mergeCell ref="B202:B204"/>
    <mergeCell ref="C202:C204"/>
    <mergeCell ref="D202:D204"/>
    <mergeCell ref="E202:E204"/>
    <mergeCell ref="P202:P204"/>
    <mergeCell ref="Q202:Q204"/>
    <mergeCell ref="R202:R204"/>
    <mergeCell ref="S202:S204"/>
    <mergeCell ref="T202:T204"/>
    <mergeCell ref="U202:U204"/>
    <mergeCell ref="V202:V204"/>
    <mergeCell ref="W202:W204"/>
    <mergeCell ref="Y202:Y204"/>
    <mergeCell ref="B208:B210"/>
    <mergeCell ref="C208:C210"/>
    <mergeCell ref="X199:X201"/>
    <mergeCell ref="X202:X204"/>
    <mergeCell ref="X205:X207"/>
    <mergeCell ref="X208:X210"/>
    <mergeCell ref="X211:X213"/>
    <mergeCell ref="X214:X216"/>
    <mergeCell ref="X217:X219"/>
    <mergeCell ref="X220:X222"/>
    <mergeCell ref="X223:X225"/>
    <mergeCell ref="Y235:Y237"/>
    <mergeCell ref="W295:W297"/>
    <mergeCell ref="P295:P297"/>
    <mergeCell ref="Y292:Y294"/>
    <mergeCell ref="B289:B291"/>
    <mergeCell ref="C289:C291"/>
    <mergeCell ref="Y286:Y288"/>
    <mergeCell ref="Y277:Y279"/>
    <mergeCell ref="W277:W279"/>
    <mergeCell ref="W283:W285"/>
    <mergeCell ref="Y268:Y270"/>
    <mergeCell ref="Y283:Y285"/>
    <mergeCell ref="Y259:Y261"/>
    <mergeCell ref="Y256:Y258"/>
    <mergeCell ref="W259:W261"/>
    <mergeCell ref="T274:T276"/>
    <mergeCell ref="V271:V273"/>
    <mergeCell ref="U253:U255"/>
    <mergeCell ref="T280:T282"/>
    <mergeCell ref="C262:C264"/>
    <mergeCell ref="D250:D252"/>
    <mergeCell ref="S235:S237"/>
    <mergeCell ref="T235:T237"/>
    <mergeCell ref="U250:U252"/>
    <mergeCell ref="P238:P240"/>
    <mergeCell ref="B244:B246"/>
    <mergeCell ref="S265:S267"/>
    <mergeCell ref="T268:T270"/>
    <mergeCell ref="T283:T285"/>
    <mergeCell ref="S256:S258"/>
    <mergeCell ref="X256:X258"/>
    <mergeCell ref="X259:X261"/>
    <mergeCell ref="Y304:Y306"/>
    <mergeCell ref="B301:B303"/>
    <mergeCell ref="C301:C303"/>
    <mergeCell ref="D301:D303"/>
    <mergeCell ref="E301:E303"/>
    <mergeCell ref="P301:P303"/>
    <mergeCell ref="Q301:Q303"/>
    <mergeCell ref="R301:R303"/>
    <mergeCell ref="S301:S303"/>
    <mergeCell ref="T301:T303"/>
    <mergeCell ref="U301:U303"/>
    <mergeCell ref="S244:S246"/>
    <mergeCell ref="Q283:Q285"/>
    <mergeCell ref="P268:P270"/>
    <mergeCell ref="Q268:Q270"/>
    <mergeCell ref="E265:E267"/>
    <mergeCell ref="P265:P267"/>
    <mergeCell ref="E259:E261"/>
    <mergeCell ref="E283:E285"/>
    <mergeCell ref="P283:P285"/>
    <mergeCell ref="U277:U279"/>
    <mergeCell ref="V277:V279"/>
    <mergeCell ref="S283:S285"/>
    <mergeCell ref="P247:P249"/>
    <mergeCell ref="V256:V258"/>
    <mergeCell ref="Q247:Q249"/>
    <mergeCell ref="Y274:Y276"/>
    <mergeCell ref="Y271:Y273"/>
    <mergeCell ref="C244:C246"/>
    <mergeCell ref="W286:W288"/>
    <mergeCell ref="S274:S276"/>
    <mergeCell ref="Y301:Y303"/>
    <mergeCell ref="V337:V339"/>
    <mergeCell ref="W328:W330"/>
    <mergeCell ref="Q304:Q306"/>
    <mergeCell ref="R304:R306"/>
    <mergeCell ref="W325:W327"/>
    <mergeCell ref="W337:W339"/>
    <mergeCell ref="W298:W300"/>
    <mergeCell ref="W331:W333"/>
    <mergeCell ref="V328:V330"/>
    <mergeCell ref="E286:E288"/>
    <mergeCell ref="P286:P288"/>
    <mergeCell ref="U307:U309"/>
    <mergeCell ref="T298:T300"/>
    <mergeCell ref="S325:S327"/>
    <mergeCell ref="S298:S300"/>
    <mergeCell ref="V331:V333"/>
    <mergeCell ref="R298:R300"/>
    <mergeCell ref="S331:S333"/>
    <mergeCell ref="T331:T333"/>
    <mergeCell ref="Q316:Q318"/>
    <mergeCell ref="R316:R318"/>
    <mergeCell ref="V325:V327"/>
    <mergeCell ref="E295:E297"/>
    <mergeCell ref="V304:V306"/>
    <mergeCell ref="R319:R321"/>
    <mergeCell ref="S319:S321"/>
    <mergeCell ref="E307:E309"/>
    <mergeCell ref="P307:P309"/>
    <mergeCell ref="E289:E291"/>
    <mergeCell ref="P289:P291"/>
    <mergeCell ref="Q289:Q291"/>
    <mergeCell ref="V289:V291"/>
    <mergeCell ref="W307:W309"/>
    <mergeCell ref="V286:V288"/>
    <mergeCell ref="R286:R288"/>
    <mergeCell ref="S286:S288"/>
    <mergeCell ref="T286:T288"/>
    <mergeCell ref="Q322:Q324"/>
    <mergeCell ref="S322:S324"/>
    <mergeCell ref="T322:T324"/>
    <mergeCell ref="U331:U333"/>
    <mergeCell ref="T307:T309"/>
    <mergeCell ref="V298:V300"/>
    <mergeCell ref="S292:S294"/>
    <mergeCell ref="T292:T294"/>
    <mergeCell ref="U292:U294"/>
    <mergeCell ref="S295:S297"/>
    <mergeCell ref="T295:T297"/>
    <mergeCell ref="U295:U297"/>
    <mergeCell ref="U304:U306"/>
    <mergeCell ref="Q313:Q315"/>
    <mergeCell ref="W304:W306"/>
    <mergeCell ref="U298:U300"/>
    <mergeCell ref="S304:S306"/>
    <mergeCell ref="U310:U312"/>
    <mergeCell ref="Q319:Q321"/>
    <mergeCell ref="T319:T321"/>
    <mergeCell ref="U319:U321"/>
    <mergeCell ref="V319:V321"/>
    <mergeCell ref="V316:V318"/>
    <mergeCell ref="S313:S315"/>
    <mergeCell ref="R289:R291"/>
    <mergeCell ref="T313:T315"/>
    <mergeCell ref="S310:S312"/>
    <mergeCell ref="V334:V336"/>
    <mergeCell ref="W334:W336"/>
    <mergeCell ref="Q507:Q509"/>
    <mergeCell ref="T226:T228"/>
    <mergeCell ref="V265:V267"/>
    <mergeCell ref="S238:S240"/>
    <mergeCell ref="V196:V198"/>
    <mergeCell ref="W196:W198"/>
    <mergeCell ref="T223:T225"/>
    <mergeCell ref="U199:U201"/>
    <mergeCell ref="V199:V201"/>
    <mergeCell ref="W199:W201"/>
    <mergeCell ref="S199:S201"/>
    <mergeCell ref="T199:T201"/>
    <mergeCell ref="S205:S207"/>
    <mergeCell ref="T205:T207"/>
    <mergeCell ref="S208:S210"/>
    <mergeCell ref="T208:T210"/>
    <mergeCell ref="V352:V354"/>
    <mergeCell ref="W352:W354"/>
    <mergeCell ref="S349:S351"/>
    <mergeCell ref="T349:T351"/>
    <mergeCell ref="U349:U351"/>
    <mergeCell ref="W346:W348"/>
    <mergeCell ref="U340:U342"/>
    <mergeCell ref="W418:W423"/>
    <mergeCell ref="V418:V423"/>
    <mergeCell ref="U289:U291"/>
    <mergeCell ref="V307:V309"/>
    <mergeCell ref="W292:W294"/>
    <mergeCell ref="V301:V303"/>
    <mergeCell ref="R322:R324"/>
    <mergeCell ref="K1:Y1"/>
    <mergeCell ref="Y86:Y88"/>
    <mergeCell ref="S268:S270"/>
    <mergeCell ref="U226:U228"/>
    <mergeCell ref="S229:S231"/>
    <mergeCell ref="T256:T258"/>
    <mergeCell ref="U232:U234"/>
    <mergeCell ref="V232:V234"/>
    <mergeCell ref="V205:V207"/>
    <mergeCell ref="W217:W219"/>
    <mergeCell ref="Q280:Q282"/>
    <mergeCell ref="R331:R333"/>
    <mergeCell ref="Y238:Y240"/>
    <mergeCell ref="Y295:Y297"/>
    <mergeCell ref="Y298:Y300"/>
    <mergeCell ref="Y289:Y291"/>
    <mergeCell ref="Y322:Y324"/>
    <mergeCell ref="R271:R273"/>
    <mergeCell ref="S271:S273"/>
    <mergeCell ref="T271:T273"/>
    <mergeCell ref="U271:U273"/>
    <mergeCell ref="W271:W273"/>
    <mergeCell ref="R86:R88"/>
    <mergeCell ref="S86:S88"/>
    <mergeCell ref="T86:T88"/>
    <mergeCell ref="U86:U88"/>
    <mergeCell ref="U95:U97"/>
    <mergeCell ref="T89:T91"/>
    <mergeCell ref="U89:U91"/>
    <mergeCell ref="V89:V91"/>
    <mergeCell ref="R325:R327"/>
    <mergeCell ref="Q98:Q100"/>
    <mergeCell ref="V531:V533"/>
    <mergeCell ref="Y501:Y503"/>
    <mergeCell ref="U98:U100"/>
    <mergeCell ref="Q496:Q498"/>
    <mergeCell ref="W496:W498"/>
    <mergeCell ref="R496:R498"/>
    <mergeCell ref="Q86:Q88"/>
    <mergeCell ref="W238:W240"/>
    <mergeCell ref="V346:V348"/>
    <mergeCell ref="Y343:Y345"/>
    <mergeCell ref="Y92:Y94"/>
    <mergeCell ref="U531:U533"/>
    <mergeCell ref="U504:U506"/>
    <mergeCell ref="T513:T515"/>
    <mergeCell ref="U513:U515"/>
    <mergeCell ref="V513:V515"/>
    <mergeCell ref="U430:U432"/>
    <mergeCell ref="Y334:Y336"/>
    <mergeCell ref="V340:V342"/>
    <mergeCell ref="V343:V345"/>
    <mergeCell ref="Y340:Y342"/>
    <mergeCell ref="Y331:Y333"/>
    <mergeCell ref="Y328:Y330"/>
    <mergeCell ref="W343:W345"/>
    <mergeCell ref="W531:W533"/>
    <mergeCell ref="T304:T306"/>
    <mergeCell ref="W415:W417"/>
    <mergeCell ref="Y95:Y97"/>
    <mergeCell ref="R92:R94"/>
    <mergeCell ref="S92:S94"/>
    <mergeCell ref="V292:V294"/>
    <mergeCell ref="Y346:Y348"/>
    <mergeCell ref="C531:C533"/>
    <mergeCell ref="B513:B515"/>
    <mergeCell ref="C513:C515"/>
    <mergeCell ref="D513:D515"/>
    <mergeCell ref="E513:E515"/>
    <mergeCell ref="P513:P515"/>
    <mergeCell ref="A496:B498"/>
    <mergeCell ref="P507:P509"/>
    <mergeCell ref="P496:P498"/>
    <mergeCell ref="T496:T498"/>
    <mergeCell ref="S496:S498"/>
    <mergeCell ref="T439:T441"/>
    <mergeCell ref="C507:C509"/>
    <mergeCell ref="E507:E509"/>
    <mergeCell ref="E496:E498"/>
    <mergeCell ref="S504:S506"/>
    <mergeCell ref="T504:T506"/>
    <mergeCell ref="A481:A486"/>
    <mergeCell ref="B504:B506"/>
    <mergeCell ref="A504:A506"/>
    <mergeCell ref="D507:D509"/>
    <mergeCell ref="D510:D512"/>
    <mergeCell ref="B501:B503"/>
    <mergeCell ref="A510:A512"/>
    <mergeCell ref="A454:A456"/>
    <mergeCell ref="A522:A524"/>
    <mergeCell ref="B522:B524"/>
    <mergeCell ref="A439:A447"/>
    <mergeCell ref="B454:B456"/>
    <mergeCell ref="Q519:Q521"/>
    <mergeCell ref="R519:R521"/>
    <mergeCell ref="S519:S521"/>
    <mergeCell ref="A534:B536"/>
    <mergeCell ref="Y534:Y536"/>
    <mergeCell ref="U534:U536"/>
    <mergeCell ref="V534:V536"/>
    <mergeCell ref="Q534:Q536"/>
    <mergeCell ref="R534:R536"/>
    <mergeCell ref="S534:S536"/>
    <mergeCell ref="T534:T536"/>
    <mergeCell ref="W534:W536"/>
    <mergeCell ref="C534:C536"/>
    <mergeCell ref="D534:D536"/>
    <mergeCell ref="W513:W515"/>
    <mergeCell ref="Y513:Y515"/>
    <mergeCell ref="E534:E536"/>
    <mergeCell ref="P534:P536"/>
    <mergeCell ref="W504:W506"/>
    <mergeCell ref="R507:R509"/>
    <mergeCell ref="S507:S509"/>
    <mergeCell ref="U507:U509"/>
    <mergeCell ref="V504:V506"/>
    <mergeCell ref="Q531:Q533"/>
    <mergeCell ref="T531:T533"/>
    <mergeCell ref="E531:E533"/>
    <mergeCell ref="E510:E512"/>
    <mergeCell ref="R531:R533"/>
    <mergeCell ref="S531:S533"/>
    <mergeCell ref="P531:P533"/>
    <mergeCell ref="D504:D506"/>
    <mergeCell ref="A519:A521"/>
    <mergeCell ref="Y531:Y533"/>
    <mergeCell ref="A531:B533"/>
    <mergeCell ref="A507:A509"/>
    <mergeCell ref="V262:V264"/>
    <mergeCell ref="V295:V297"/>
    <mergeCell ref="W265:W267"/>
    <mergeCell ref="W301:W303"/>
    <mergeCell ref="R196:R198"/>
    <mergeCell ref="S196:S198"/>
    <mergeCell ref="T196:T198"/>
    <mergeCell ref="U196:U198"/>
    <mergeCell ref="W289:W291"/>
    <mergeCell ref="W107:W109"/>
    <mergeCell ref="S253:S255"/>
    <mergeCell ref="T253:T255"/>
    <mergeCell ref="S262:S264"/>
    <mergeCell ref="R250:R252"/>
    <mergeCell ref="S250:S252"/>
    <mergeCell ref="T250:T252"/>
    <mergeCell ref="W145:W147"/>
    <mergeCell ref="V113:V115"/>
    <mergeCell ref="W113:W115"/>
    <mergeCell ref="T122:T124"/>
    <mergeCell ref="W142:W144"/>
    <mergeCell ref="S113:S115"/>
    <mergeCell ref="T113:T115"/>
    <mergeCell ref="R235:R237"/>
    <mergeCell ref="T142:T144"/>
    <mergeCell ref="U142:U144"/>
    <mergeCell ref="V142:V144"/>
    <mergeCell ref="U235:U237"/>
    <mergeCell ref="V235:V237"/>
    <mergeCell ref="T145:T147"/>
    <mergeCell ref="V187:V189"/>
    <mergeCell ref="W154:W156"/>
    <mergeCell ref="Y325:Y327"/>
    <mergeCell ref="S89:S91"/>
    <mergeCell ref="R113:R115"/>
    <mergeCell ref="R478:R480"/>
    <mergeCell ref="P223:P225"/>
    <mergeCell ref="V501:V503"/>
    <mergeCell ref="C496:C498"/>
    <mergeCell ref="W340:W342"/>
    <mergeCell ref="T325:T327"/>
    <mergeCell ref="Q145:Q147"/>
    <mergeCell ref="T42:T44"/>
    <mergeCell ref="U42:U44"/>
    <mergeCell ref="V42:V44"/>
    <mergeCell ref="B18:B20"/>
    <mergeCell ref="C33:C35"/>
    <mergeCell ref="A39:A41"/>
    <mergeCell ref="B39:B41"/>
    <mergeCell ref="W18:W20"/>
    <mergeCell ref="T54:T56"/>
    <mergeCell ref="U54:U56"/>
    <mergeCell ref="T51:T53"/>
    <mergeCell ref="U51:U53"/>
    <mergeCell ref="V80:V82"/>
    <mergeCell ref="W80:W82"/>
    <mergeCell ref="V75:V77"/>
    <mergeCell ref="R75:R77"/>
    <mergeCell ref="S75:S77"/>
    <mergeCell ref="T75:T77"/>
    <mergeCell ref="U75:U77"/>
    <mergeCell ref="R54:R56"/>
    <mergeCell ref="S54:S56"/>
    <mergeCell ref="E75:E77"/>
    <mergeCell ref="A60:A62"/>
    <mergeCell ref="R72:R74"/>
    <mergeCell ref="A21:A23"/>
    <mergeCell ref="B21:B23"/>
    <mergeCell ref="E21:E23"/>
    <mergeCell ref="V45:V47"/>
    <mergeCell ref="W45:W47"/>
    <mergeCell ref="B24:B26"/>
    <mergeCell ref="E30:E32"/>
    <mergeCell ref="R241:R243"/>
    <mergeCell ref="S241:S243"/>
    <mergeCell ref="T241:T243"/>
    <mergeCell ref="U256:U258"/>
    <mergeCell ref="P325:P327"/>
    <mergeCell ref="Q325:Q327"/>
    <mergeCell ref="P256:P258"/>
    <mergeCell ref="E298:E300"/>
    <mergeCell ref="P298:P300"/>
    <mergeCell ref="D241:D243"/>
    <mergeCell ref="E241:E243"/>
    <mergeCell ref="P241:P243"/>
    <mergeCell ref="D262:D264"/>
    <mergeCell ref="U107:U109"/>
    <mergeCell ref="R217:R219"/>
    <mergeCell ref="E113:E115"/>
    <mergeCell ref="P113:P115"/>
    <mergeCell ref="E125:E127"/>
    <mergeCell ref="P125:P127"/>
    <mergeCell ref="Q125:Q127"/>
    <mergeCell ref="P110:P112"/>
    <mergeCell ref="R98:R100"/>
    <mergeCell ref="S98:S100"/>
    <mergeCell ref="B27:B29"/>
    <mergeCell ref="E27:E29"/>
    <mergeCell ref="Q223:Q225"/>
    <mergeCell ref="S42:S44"/>
    <mergeCell ref="V9:V13"/>
    <mergeCell ref="R30:R32"/>
    <mergeCell ref="T24:T26"/>
    <mergeCell ref="S30:S32"/>
    <mergeCell ref="T30:T32"/>
    <mergeCell ref="P27:P29"/>
    <mergeCell ref="P30:P32"/>
    <mergeCell ref="V21:V23"/>
    <mergeCell ref="J9:J13"/>
    <mergeCell ref="U21:U23"/>
    <mergeCell ref="B60:B62"/>
    <mergeCell ref="D137:D139"/>
    <mergeCell ref="E137:E139"/>
    <mergeCell ref="C110:C112"/>
    <mergeCell ref="D110:D112"/>
    <mergeCell ref="Q142:Q144"/>
    <mergeCell ref="C95:C97"/>
    <mergeCell ref="E83:E85"/>
    <mergeCell ref="R145:R147"/>
    <mergeCell ref="T137:T139"/>
    <mergeCell ref="B223:B225"/>
    <mergeCell ref="E92:E94"/>
    <mergeCell ref="V86:V88"/>
    <mergeCell ref="U113:U115"/>
    <mergeCell ref="Q211:Q213"/>
    <mergeCell ref="R211:R213"/>
    <mergeCell ref="U119:U121"/>
    <mergeCell ref="V119:V121"/>
    <mergeCell ref="A5:A13"/>
    <mergeCell ref="H9:H13"/>
    <mergeCell ref="F6:F13"/>
    <mergeCell ref="G8:G13"/>
    <mergeCell ref="C6:C13"/>
    <mergeCell ref="D6:D13"/>
    <mergeCell ref="Q6:Q13"/>
    <mergeCell ref="P6:P13"/>
    <mergeCell ref="N9:N13"/>
    <mergeCell ref="C36:Z41"/>
    <mergeCell ref="E24:E26"/>
    <mergeCell ref="F5:O5"/>
    <mergeCell ref="G6:O7"/>
    <mergeCell ref="B5:B13"/>
    <mergeCell ref="O9:O13"/>
    <mergeCell ref="B54:B56"/>
    <mergeCell ref="A16:B16"/>
    <mergeCell ref="A17:B17"/>
    <mergeCell ref="T18:T20"/>
    <mergeCell ref="T21:T23"/>
    <mergeCell ref="P21:P23"/>
    <mergeCell ref="R24:R26"/>
    <mergeCell ref="Q18:Q20"/>
    <mergeCell ref="S21:S23"/>
    <mergeCell ref="R18:R20"/>
    <mergeCell ref="S18:S20"/>
    <mergeCell ref="A27:A29"/>
    <mergeCell ref="B42:B44"/>
    <mergeCell ref="V24:V26"/>
    <mergeCell ref="A18:A20"/>
    <mergeCell ref="E18:E20"/>
    <mergeCell ref="A30:A32"/>
    <mergeCell ref="C54:C56"/>
    <mergeCell ref="D54:D56"/>
    <mergeCell ref="E54:E56"/>
    <mergeCell ref="C60:C62"/>
    <mergeCell ref="U244:U246"/>
    <mergeCell ref="V244:V246"/>
    <mergeCell ref="D24:D26"/>
    <mergeCell ref="C24:C26"/>
    <mergeCell ref="C30:C32"/>
    <mergeCell ref="D30:D32"/>
    <mergeCell ref="C18:C20"/>
    <mergeCell ref="E33:E35"/>
    <mergeCell ref="D33:D35"/>
    <mergeCell ref="D60:D62"/>
    <mergeCell ref="D18:D20"/>
    <mergeCell ref="W98:W100"/>
    <mergeCell ref="V137:V139"/>
    <mergeCell ref="W137:W139"/>
    <mergeCell ref="V157:V159"/>
    <mergeCell ref="S187:S189"/>
    <mergeCell ref="R142:R144"/>
    <mergeCell ref="S142:S144"/>
    <mergeCell ref="V226:V228"/>
    <mergeCell ref="V223:V225"/>
    <mergeCell ref="T244:T246"/>
    <mergeCell ref="Q51:Q53"/>
    <mergeCell ref="S217:S219"/>
    <mergeCell ref="T217:T219"/>
    <mergeCell ref="W229:W231"/>
    <mergeCell ref="U137:U139"/>
    <mergeCell ref="V145:V147"/>
    <mergeCell ref="W119:W121"/>
    <mergeCell ref="AD30:AD32"/>
    <mergeCell ref="Q27:Q29"/>
    <mergeCell ref="R27:R29"/>
    <mergeCell ref="S27:S29"/>
    <mergeCell ref="T27:T29"/>
    <mergeCell ref="U27:U29"/>
    <mergeCell ref="V27:V29"/>
    <mergeCell ref="W27:W29"/>
    <mergeCell ref="Y27:Y29"/>
    <mergeCell ref="Q30:Q32"/>
    <mergeCell ref="AA30:AA32"/>
    <mergeCell ref="AB30:AB32"/>
    <mergeCell ref="AC30:AC32"/>
    <mergeCell ref="U33:U35"/>
    <mergeCell ref="T33:T35"/>
    <mergeCell ref="Y30:Y32"/>
    <mergeCell ref="U30:U32"/>
    <mergeCell ref="V30:V32"/>
    <mergeCell ref="Q33:Q35"/>
    <mergeCell ref="R33:R35"/>
    <mergeCell ref="W30:W32"/>
    <mergeCell ref="U262:U264"/>
    <mergeCell ref="S280:S282"/>
    <mergeCell ref="V107:V109"/>
    <mergeCell ref="B92:B94"/>
    <mergeCell ref="B95:B97"/>
    <mergeCell ref="D325:D327"/>
    <mergeCell ref="B104:B106"/>
    <mergeCell ref="C104:C106"/>
    <mergeCell ref="D104:D106"/>
    <mergeCell ref="C280:C282"/>
    <mergeCell ref="D280:D282"/>
    <mergeCell ref="B286:B288"/>
    <mergeCell ref="C286:C288"/>
    <mergeCell ref="D286:D288"/>
    <mergeCell ref="B196:B198"/>
    <mergeCell ref="C196:C198"/>
    <mergeCell ref="D196:D198"/>
    <mergeCell ref="C247:C249"/>
    <mergeCell ref="D247:D249"/>
    <mergeCell ref="C92:C94"/>
    <mergeCell ref="D92:D94"/>
    <mergeCell ref="S223:S225"/>
    <mergeCell ref="D223:D225"/>
    <mergeCell ref="E223:E225"/>
    <mergeCell ref="U172:U174"/>
    <mergeCell ref="P259:P261"/>
    <mergeCell ref="V172:V174"/>
    <mergeCell ref="C253:C255"/>
    <mergeCell ref="P92:P94"/>
    <mergeCell ref="R110:R112"/>
    <mergeCell ref="E196:E198"/>
    <mergeCell ref="P196:P198"/>
    <mergeCell ref="C358:C360"/>
    <mergeCell ref="B355:B357"/>
    <mergeCell ref="C355:C357"/>
    <mergeCell ref="D355:D357"/>
    <mergeCell ref="D415:D417"/>
    <mergeCell ref="C418:C420"/>
    <mergeCell ref="D358:D360"/>
    <mergeCell ref="D334:D336"/>
    <mergeCell ref="Q95:Q97"/>
    <mergeCell ref="P95:P97"/>
    <mergeCell ref="P340:P342"/>
    <mergeCell ref="Q340:Q342"/>
    <mergeCell ref="C241:C243"/>
    <mergeCell ref="Q241:Q243"/>
    <mergeCell ref="Q295:Q297"/>
    <mergeCell ref="C137:C139"/>
    <mergeCell ref="E95:E97"/>
    <mergeCell ref="P253:P255"/>
    <mergeCell ref="Q253:Q255"/>
    <mergeCell ref="E262:E264"/>
    <mergeCell ref="Q259:Q261"/>
    <mergeCell ref="B271:B273"/>
    <mergeCell ref="Q370:Q372"/>
    <mergeCell ref="Q418:Q420"/>
    <mergeCell ref="C328:C330"/>
    <mergeCell ref="E238:E240"/>
    <mergeCell ref="P415:P417"/>
    <mergeCell ref="P334:P336"/>
    <mergeCell ref="Q205:Q207"/>
    <mergeCell ref="Q208:Q210"/>
    <mergeCell ref="D208:D210"/>
    <mergeCell ref="E208:E210"/>
    <mergeCell ref="B427:B429"/>
    <mergeCell ref="D418:D420"/>
    <mergeCell ref="B328:B330"/>
    <mergeCell ref="D427:D429"/>
    <mergeCell ref="Q334:Q336"/>
    <mergeCell ref="R229:R231"/>
    <mergeCell ref="C223:C225"/>
    <mergeCell ref="B235:B237"/>
    <mergeCell ref="D244:D246"/>
    <mergeCell ref="E244:E246"/>
    <mergeCell ref="B232:B234"/>
    <mergeCell ref="C232:C234"/>
    <mergeCell ref="D232:D234"/>
    <mergeCell ref="B295:B297"/>
    <mergeCell ref="P292:P294"/>
    <mergeCell ref="Q292:Q294"/>
    <mergeCell ref="R292:R294"/>
    <mergeCell ref="E280:E282"/>
    <mergeCell ref="E253:E255"/>
    <mergeCell ref="R253:R255"/>
    <mergeCell ref="R295:R297"/>
    <mergeCell ref="E334:E336"/>
    <mergeCell ref="C295:C297"/>
    <mergeCell ref="D295:D297"/>
    <mergeCell ref="R262:R264"/>
    <mergeCell ref="R259:R261"/>
    <mergeCell ref="D424:D426"/>
    <mergeCell ref="C292:C294"/>
    <mergeCell ref="D292:D294"/>
    <mergeCell ref="B262:B264"/>
    <mergeCell ref="B424:B426"/>
    <mergeCell ref="B358:B360"/>
    <mergeCell ref="B116:B118"/>
    <mergeCell ref="C116:C118"/>
    <mergeCell ref="D116:D118"/>
    <mergeCell ref="E116:E118"/>
    <mergeCell ref="P116:P118"/>
    <mergeCell ref="E229:E231"/>
    <mergeCell ref="R328:R330"/>
    <mergeCell ref="B292:B294"/>
    <mergeCell ref="P313:P315"/>
    <mergeCell ref="D271:D273"/>
    <mergeCell ref="D256:D258"/>
    <mergeCell ref="E122:E124"/>
    <mergeCell ref="P122:P124"/>
    <mergeCell ref="Q122:Q124"/>
    <mergeCell ref="R122:R124"/>
    <mergeCell ref="Q131:Q133"/>
    <mergeCell ref="R131:R133"/>
    <mergeCell ref="C184:C186"/>
    <mergeCell ref="B172:B174"/>
    <mergeCell ref="B148:B150"/>
    <mergeCell ref="D151:D153"/>
    <mergeCell ref="E310:E312"/>
    <mergeCell ref="Q193:Q195"/>
    <mergeCell ref="Q116:Q118"/>
    <mergeCell ref="R116:R118"/>
    <mergeCell ref="D122:D124"/>
    <mergeCell ref="Q196:Q198"/>
    <mergeCell ref="E199:E201"/>
    <mergeCell ref="R205:R207"/>
    <mergeCell ref="R208:R210"/>
    <mergeCell ref="P208:P210"/>
    <mergeCell ref="Q163:Q165"/>
    <mergeCell ref="P331:P333"/>
    <mergeCell ref="Q113:Q115"/>
    <mergeCell ref="R187:R189"/>
    <mergeCell ref="B346:B348"/>
    <mergeCell ref="C346:C348"/>
    <mergeCell ref="C331:C333"/>
    <mergeCell ref="D331:D333"/>
    <mergeCell ref="B334:B336"/>
    <mergeCell ref="B340:B342"/>
    <mergeCell ref="B337:B339"/>
    <mergeCell ref="B331:B333"/>
    <mergeCell ref="B280:B282"/>
    <mergeCell ref="B322:B324"/>
    <mergeCell ref="C322:C324"/>
    <mergeCell ref="B325:B327"/>
    <mergeCell ref="Q352:Q354"/>
    <mergeCell ref="R193:R195"/>
    <mergeCell ref="C178:C180"/>
    <mergeCell ref="D178:D180"/>
    <mergeCell ref="P277:P279"/>
    <mergeCell ref="Q277:Q279"/>
    <mergeCell ref="C163:C165"/>
    <mergeCell ref="D163:D165"/>
    <mergeCell ref="P187:P189"/>
    <mergeCell ref="C166:C168"/>
    <mergeCell ref="D166:D168"/>
    <mergeCell ref="R172:R174"/>
    <mergeCell ref="C172:C174"/>
    <mergeCell ref="C334:C336"/>
    <mergeCell ref="Q310:Q312"/>
    <mergeCell ref="R310:R312"/>
    <mergeCell ref="P229:P231"/>
    <mergeCell ref="B421:B423"/>
    <mergeCell ref="C421:C423"/>
    <mergeCell ref="E110:E112"/>
    <mergeCell ref="P346:P348"/>
    <mergeCell ref="D346:D348"/>
    <mergeCell ref="B277:B279"/>
    <mergeCell ref="B110:B112"/>
    <mergeCell ref="E418:E420"/>
    <mergeCell ref="E421:E423"/>
    <mergeCell ref="C298:C300"/>
    <mergeCell ref="D298:D300"/>
    <mergeCell ref="C307:C309"/>
    <mergeCell ref="D307:D309"/>
    <mergeCell ref="D289:D291"/>
    <mergeCell ref="B238:B240"/>
    <mergeCell ref="C238:C240"/>
    <mergeCell ref="D238:D240"/>
    <mergeCell ref="B265:B267"/>
    <mergeCell ref="C271:C273"/>
    <mergeCell ref="P169:P171"/>
    <mergeCell ref="P154:P156"/>
    <mergeCell ref="D322:D324"/>
    <mergeCell ref="D382:D384"/>
    <mergeCell ref="D364:D366"/>
    <mergeCell ref="B385:B387"/>
    <mergeCell ref="C385:C387"/>
    <mergeCell ref="C343:C345"/>
    <mergeCell ref="C349:C351"/>
    <mergeCell ref="E388:E390"/>
    <mergeCell ref="B388:B390"/>
    <mergeCell ref="C388:C390"/>
    <mergeCell ref="C337:C339"/>
    <mergeCell ref="Q415:Q417"/>
    <mergeCell ref="P262:P264"/>
    <mergeCell ref="Q262:Q264"/>
    <mergeCell ref="Q256:Q258"/>
    <mergeCell ref="R256:R258"/>
    <mergeCell ref="Q110:Q112"/>
    <mergeCell ref="R104:R106"/>
    <mergeCell ref="C199:C201"/>
    <mergeCell ref="D199:D201"/>
    <mergeCell ref="B241:B243"/>
    <mergeCell ref="R268:R270"/>
    <mergeCell ref="B268:B270"/>
    <mergeCell ref="C268:C270"/>
    <mergeCell ref="E268:E270"/>
    <mergeCell ref="D274:D276"/>
    <mergeCell ref="R313:R315"/>
    <mergeCell ref="Q331:Q333"/>
    <mergeCell ref="E322:E324"/>
    <mergeCell ref="P322:P324"/>
    <mergeCell ref="E331:E333"/>
    <mergeCell ref="B229:B231"/>
    <mergeCell ref="B226:B228"/>
    <mergeCell ref="C226:C228"/>
    <mergeCell ref="C229:C231"/>
    <mergeCell ref="D229:D231"/>
    <mergeCell ref="P104:P106"/>
    <mergeCell ref="P142:P144"/>
    <mergeCell ref="P131:P133"/>
    <mergeCell ref="Q286:Q288"/>
    <mergeCell ref="P310:P312"/>
    <mergeCell ref="E292:E294"/>
    <mergeCell ref="Q298:Q300"/>
    <mergeCell ref="T310:T312"/>
    <mergeCell ref="B298:B300"/>
    <mergeCell ref="B307:B309"/>
    <mergeCell ref="D268:D270"/>
    <mergeCell ref="B283:B285"/>
    <mergeCell ref="C277:C279"/>
    <mergeCell ref="D277:D279"/>
    <mergeCell ref="E277:E279"/>
    <mergeCell ref="Q307:Q309"/>
    <mergeCell ref="R283:R285"/>
    <mergeCell ref="B304:B306"/>
    <mergeCell ref="C304:C306"/>
    <mergeCell ref="D304:D306"/>
    <mergeCell ref="E304:E306"/>
    <mergeCell ref="P304:P306"/>
    <mergeCell ref="S289:S291"/>
    <mergeCell ref="T289:T291"/>
    <mergeCell ref="R277:R279"/>
    <mergeCell ref="S277:S279"/>
    <mergeCell ref="T277:T279"/>
    <mergeCell ref="B310:B312"/>
    <mergeCell ref="R307:R309"/>
    <mergeCell ref="C101:C103"/>
    <mergeCell ref="D101:D103"/>
    <mergeCell ref="A415:A417"/>
    <mergeCell ref="B125:B127"/>
    <mergeCell ref="C125:C127"/>
    <mergeCell ref="D125:D127"/>
    <mergeCell ref="A418:A423"/>
    <mergeCell ref="E98:E100"/>
    <mergeCell ref="P98:P100"/>
    <mergeCell ref="B313:B315"/>
    <mergeCell ref="C325:C327"/>
    <mergeCell ref="C274:C276"/>
    <mergeCell ref="B107:B109"/>
    <mergeCell ref="P271:P273"/>
    <mergeCell ref="E274:E276"/>
    <mergeCell ref="E415:E417"/>
    <mergeCell ref="B250:B252"/>
    <mergeCell ref="B256:B258"/>
    <mergeCell ref="C256:C258"/>
    <mergeCell ref="C283:C285"/>
    <mergeCell ref="D283:D285"/>
    <mergeCell ref="P280:P282"/>
    <mergeCell ref="P199:P201"/>
    <mergeCell ref="B253:B255"/>
    <mergeCell ref="E337:E339"/>
    <mergeCell ref="P337:P339"/>
    <mergeCell ref="B274:B276"/>
    <mergeCell ref="B247:B249"/>
    <mergeCell ref="B259:B261"/>
    <mergeCell ref="C259:C261"/>
    <mergeCell ref="A98:A100"/>
    <mergeCell ref="B101:B103"/>
    <mergeCell ref="U229:U231"/>
    <mergeCell ref="V229:V231"/>
    <mergeCell ref="Y244:Y246"/>
    <mergeCell ref="B418:B420"/>
    <mergeCell ref="B415:B417"/>
    <mergeCell ref="E250:E252"/>
    <mergeCell ref="P250:P252"/>
    <mergeCell ref="Q250:Q252"/>
    <mergeCell ref="Q274:Q276"/>
    <mergeCell ref="R274:R276"/>
    <mergeCell ref="T262:T264"/>
    <mergeCell ref="W235:W237"/>
    <mergeCell ref="T247:T249"/>
    <mergeCell ref="U241:U243"/>
    <mergeCell ref="V241:V243"/>
    <mergeCell ref="W241:W243"/>
    <mergeCell ref="U247:U249"/>
    <mergeCell ref="U238:U240"/>
    <mergeCell ref="Y265:Y267"/>
    <mergeCell ref="E247:E249"/>
    <mergeCell ref="Y358:Y360"/>
    <mergeCell ref="U418:U423"/>
    <mergeCell ref="Y229:Y231"/>
    <mergeCell ref="V247:V249"/>
    <mergeCell ref="W247:W249"/>
    <mergeCell ref="S418:S423"/>
    <mergeCell ref="X241:X243"/>
    <mergeCell ref="X244:X246"/>
    <mergeCell ref="X247:X249"/>
    <mergeCell ref="X250:X252"/>
    <mergeCell ref="X253:X255"/>
    <mergeCell ref="Y364:Y366"/>
    <mergeCell ref="E107:E109"/>
    <mergeCell ref="P107:P109"/>
    <mergeCell ref="E104:E106"/>
    <mergeCell ref="Q229:Q231"/>
    <mergeCell ref="Q265:Q267"/>
    <mergeCell ref="Q271:Q273"/>
    <mergeCell ref="C313:C315"/>
    <mergeCell ref="D313:D315"/>
    <mergeCell ref="E313:E315"/>
    <mergeCell ref="U325:U327"/>
    <mergeCell ref="Y253:Y255"/>
    <mergeCell ref="U268:U270"/>
    <mergeCell ref="V268:V270"/>
    <mergeCell ref="W268:W270"/>
    <mergeCell ref="U223:U225"/>
    <mergeCell ref="Y232:Y234"/>
    <mergeCell ref="V253:V255"/>
    <mergeCell ref="W253:W255"/>
    <mergeCell ref="W256:W258"/>
    <mergeCell ref="Y241:Y243"/>
    <mergeCell ref="W232:W234"/>
    <mergeCell ref="C250:C252"/>
    <mergeCell ref="C265:C267"/>
    <mergeCell ref="D265:D267"/>
    <mergeCell ref="D259:D261"/>
    <mergeCell ref="S259:S261"/>
    <mergeCell ref="R280:R282"/>
    <mergeCell ref="U286:U288"/>
    <mergeCell ref="R265:R267"/>
    <mergeCell ref="Y223:Y225"/>
    <mergeCell ref="X137:X139"/>
    <mergeCell ref="X142:X144"/>
    <mergeCell ref="Y101:Y103"/>
    <mergeCell ref="W169:W171"/>
    <mergeCell ref="W226:W228"/>
    <mergeCell ref="U101:U103"/>
    <mergeCell ref="V101:V103"/>
    <mergeCell ref="S110:S112"/>
    <mergeCell ref="U57:U59"/>
    <mergeCell ref="V57:V59"/>
    <mergeCell ref="W57:W59"/>
    <mergeCell ref="S80:S82"/>
    <mergeCell ref="R80:R82"/>
    <mergeCell ref="R247:R249"/>
    <mergeCell ref="S247:S249"/>
    <mergeCell ref="W92:W94"/>
    <mergeCell ref="T101:T103"/>
    <mergeCell ref="D531:D533"/>
    <mergeCell ref="Y496:Y498"/>
    <mergeCell ref="W110:W112"/>
    <mergeCell ref="Y110:Y112"/>
    <mergeCell ref="U280:U282"/>
    <mergeCell ref="V280:V282"/>
    <mergeCell ref="W280:W282"/>
    <mergeCell ref="Y280:Y282"/>
    <mergeCell ref="U283:U285"/>
    <mergeCell ref="V283:V285"/>
    <mergeCell ref="U274:U276"/>
    <mergeCell ref="V274:V276"/>
    <mergeCell ref="W274:W276"/>
    <mergeCell ref="Y436:Y438"/>
    <mergeCell ref="E346:E348"/>
    <mergeCell ref="U496:U498"/>
    <mergeCell ref="W75:W77"/>
    <mergeCell ref="Y66:Y68"/>
    <mergeCell ref="Y80:Y82"/>
    <mergeCell ref="U83:U85"/>
    <mergeCell ref="W83:W85"/>
    <mergeCell ref="T352:T354"/>
    <mergeCell ref="B30:B32"/>
    <mergeCell ref="A24:A26"/>
    <mergeCell ref="S83:S85"/>
    <mergeCell ref="A80:A82"/>
    <mergeCell ref="A78:B78"/>
    <mergeCell ref="C66:C68"/>
    <mergeCell ref="D66:D68"/>
    <mergeCell ref="A69:A71"/>
    <mergeCell ref="E60:E62"/>
    <mergeCell ref="C80:C82"/>
    <mergeCell ref="P51:P53"/>
    <mergeCell ref="P33:P35"/>
    <mergeCell ref="S33:S35"/>
    <mergeCell ref="P24:P26"/>
    <mergeCell ref="C27:C29"/>
    <mergeCell ref="A36:A38"/>
    <mergeCell ref="B36:B38"/>
    <mergeCell ref="A33:A35"/>
    <mergeCell ref="B33:B35"/>
    <mergeCell ref="Q24:Q26"/>
    <mergeCell ref="S24:S26"/>
    <mergeCell ref="E66:E68"/>
    <mergeCell ref="A51:A53"/>
    <mergeCell ref="B51:B53"/>
    <mergeCell ref="D42:D44"/>
    <mergeCell ref="E42:E44"/>
    <mergeCell ref="P42:P44"/>
    <mergeCell ref="Q42:Q44"/>
    <mergeCell ref="R42:R44"/>
    <mergeCell ref="Q75:Q77"/>
    <mergeCell ref="A45:A47"/>
    <mergeCell ref="A42:A44"/>
    <mergeCell ref="K2:Y2"/>
    <mergeCell ref="V33:V35"/>
    <mergeCell ref="W33:W35"/>
    <mergeCell ref="Y33:Y35"/>
    <mergeCell ref="V51:V53"/>
    <mergeCell ref="W51:W53"/>
    <mergeCell ref="D27:D29"/>
    <mergeCell ref="W9:W13"/>
    <mergeCell ref="C5:D5"/>
    <mergeCell ref="E5:E13"/>
    <mergeCell ref="I9:I13"/>
    <mergeCell ref="H8:M8"/>
    <mergeCell ref="Y51:Y53"/>
    <mergeCell ref="Y18:Y20"/>
    <mergeCell ref="Y21:Y23"/>
    <mergeCell ref="Q21:Q23"/>
    <mergeCell ref="R21:R23"/>
    <mergeCell ref="U18:U20"/>
    <mergeCell ref="K9:K13"/>
    <mergeCell ref="L9:L13"/>
    <mergeCell ref="M9:M13"/>
    <mergeCell ref="S9:S13"/>
    <mergeCell ref="T9:T13"/>
    <mergeCell ref="U9:U13"/>
    <mergeCell ref="W24:W26"/>
    <mergeCell ref="W21:W23"/>
    <mergeCell ref="V18:V20"/>
    <mergeCell ref="U24:U26"/>
    <mergeCell ref="P18:P20"/>
    <mergeCell ref="A3:Y3"/>
    <mergeCell ref="R8:R13"/>
    <mergeCell ref="Y107:Y109"/>
    <mergeCell ref="Y104:Y106"/>
    <mergeCell ref="V382:V384"/>
    <mergeCell ref="Y382:Y384"/>
    <mergeCell ref="V95:V97"/>
    <mergeCell ref="S101:S103"/>
    <mergeCell ref="R101:R103"/>
    <mergeCell ref="Q104:Q106"/>
    <mergeCell ref="T265:T267"/>
    <mergeCell ref="U265:U267"/>
    <mergeCell ref="U104:U106"/>
    <mergeCell ref="V104:V106"/>
    <mergeCell ref="T107:T109"/>
    <mergeCell ref="R107:R109"/>
    <mergeCell ref="S107:S109"/>
    <mergeCell ref="V238:V240"/>
    <mergeCell ref="Q238:Q240"/>
    <mergeCell ref="R238:R240"/>
    <mergeCell ref="Y337:Y339"/>
    <mergeCell ref="R181:R183"/>
    <mergeCell ref="S181:S183"/>
    <mergeCell ref="T181:T183"/>
    <mergeCell ref="Q101:Q103"/>
    <mergeCell ref="Y355:Y357"/>
    <mergeCell ref="Y352:Y354"/>
    <mergeCell ref="R370:R372"/>
    <mergeCell ref="W104:W106"/>
    <mergeCell ref="T110:T112"/>
    <mergeCell ref="W86:W88"/>
    <mergeCell ref="V83:V85"/>
    <mergeCell ref="U80:U82"/>
    <mergeCell ref="A15:B15"/>
    <mergeCell ref="A54:A56"/>
    <mergeCell ref="W262:W264"/>
    <mergeCell ref="T259:T261"/>
    <mergeCell ref="U259:U261"/>
    <mergeCell ref="V259:V261"/>
    <mergeCell ref="W244:W246"/>
    <mergeCell ref="Y247:Y249"/>
    <mergeCell ref="Y262:Y264"/>
    <mergeCell ref="W250:W252"/>
    <mergeCell ref="Y250:Y252"/>
    <mergeCell ref="T238:T240"/>
    <mergeCell ref="V250:V252"/>
    <mergeCell ref="E430:E432"/>
    <mergeCell ref="Y75:Y77"/>
    <mergeCell ref="T95:T97"/>
    <mergeCell ref="T98:T100"/>
    <mergeCell ref="P83:P85"/>
    <mergeCell ref="Q83:Q85"/>
    <mergeCell ref="R83:R85"/>
    <mergeCell ref="P89:P91"/>
    <mergeCell ref="Y83:Y85"/>
    <mergeCell ref="Y98:Y100"/>
    <mergeCell ref="T92:T94"/>
    <mergeCell ref="U92:U94"/>
    <mergeCell ref="V92:V94"/>
    <mergeCell ref="W95:W97"/>
    <mergeCell ref="S427:S429"/>
    <mergeCell ref="V424:V426"/>
    <mergeCell ref="A89:A91"/>
    <mergeCell ref="C86:C88"/>
    <mergeCell ref="D86:D88"/>
    <mergeCell ref="P80:P82"/>
    <mergeCell ref="B83:B85"/>
    <mergeCell ref="A66:A68"/>
    <mergeCell ref="B66:B68"/>
    <mergeCell ref="A72:A74"/>
    <mergeCell ref="B72:B74"/>
    <mergeCell ref="C72:C74"/>
    <mergeCell ref="P66:P68"/>
    <mergeCell ref="Q66:Q68"/>
    <mergeCell ref="Q80:Q82"/>
    <mergeCell ref="C83:C85"/>
    <mergeCell ref="D83:D85"/>
    <mergeCell ref="D75:D77"/>
    <mergeCell ref="A79:B79"/>
    <mergeCell ref="A75:B77"/>
    <mergeCell ref="C75:C77"/>
    <mergeCell ref="B80:B82"/>
    <mergeCell ref="E80:E82"/>
    <mergeCell ref="P72:P74"/>
    <mergeCell ref="Q72:Q74"/>
    <mergeCell ref="E72:E74"/>
    <mergeCell ref="A95:A97"/>
    <mergeCell ref="A83:A85"/>
    <mergeCell ref="V54:V56"/>
    <mergeCell ref="W54:W56"/>
    <mergeCell ref="D95:D97"/>
    <mergeCell ref="Q60:Q62"/>
    <mergeCell ref="S95:S97"/>
    <mergeCell ref="R89:R91"/>
    <mergeCell ref="E89:E91"/>
    <mergeCell ref="Q89:Q91"/>
    <mergeCell ref="U66:U68"/>
    <mergeCell ref="V66:V68"/>
    <mergeCell ref="W66:W68"/>
    <mergeCell ref="D72:D74"/>
    <mergeCell ref="P60:P62"/>
    <mergeCell ref="C69:C71"/>
    <mergeCell ref="B69:B71"/>
    <mergeCell ref="D69:D71"/>
    <mergeCell ref="E69:E71"/>
    <mergeCell ref="P69:P71"/>
    <mergeCell ref="B89:B91"/>
    <mergeCell ref="C89:C91"/>
    <mergeCell ref="D89:D91"/>
    <mergeCell ref="A57:A59"/>
    <mergeCell ref="B57:B59"/>
    <mergeCell ref="C57:C59"/>
    <mergeCell ref="D57:D59"/>
    <mergeCell ref="E57:E59"/>
    <mergeCell ref="P57:P59"/>
    <mergeCell ref="Q57:Q59"/>
    <mergeCell ref="B86:B88"/>
    <mergeCell ref="P75:P77"/>
    <mergeCell ref="C98:C100"/>
    <mergeCell ref="C107:C109"/>
    <mergeCell ref="W433:W435"/>
    <mergeCell ref="S436:S438"/>
    <mergeCell ref="T436:T438"/>
    <mergeCell ref="A430:A432"/>
    <mergeCell ref="A433:A435"/>
    <mergeCell ref="Q430:Q432"/>
    <mergeCell ref="Q107:Q109"/>
    <mergeCell ref="T415:T417"/>
    <mergeCell ref="E271:E273"/>
    <mergeCell ref="E256:E258"/>
    <mergeCell ref="V427:V429"/>
    <mergeCell ref="W424:W426"/>
    <mergeCell ref="U355:U357"/>
    <mergeCell ref="V355:V357"/>
    <mergeCell ref="W355:W357"/>
    <mergeCell ref="A101:A103"/>
    <mergeCell ref="D107:D109"/>
    <mergeCell ref="D98:D100"/>
    <mergeCell ref="P355:P357"/>
    <mergeCell ref="Q355:Q357"/>
    <mergeCell ref="R355:R357"/>
    <mergeCell ref="B430:B432"/>
    <mergeCell ref="P352:P354"/>
    <mergeCell ref="P370:P372"/>
    <mergeCell ref="W385:W387"/>
    <mergeCell ref="D430:D432"/>
    <mergeCell ref="E101:E103"/>
    <mergeCell ref="P101:P103"/>
    <mergeCell ref="Q337:Q339"/>
    <mergeCell ref="R337:R339"/>
    <mergeCell ref="Y439:Y441"/>
    <mergeCell ref="C433:C435"/>
    <mergeCell ref="D433:D435"/>
    <mergeCell ref="V454:V456"/>
    <mergeCell ref="W454:W456"/>
    <mergeCell ref="V433:V435"/>
    <mergeCell ref="C436:C438"/>
    <mergeCell ref="E436:E438"/>
    <mergeCell ref="S442:S444"/>
    <mergeCell ref="T442:T444"/>
    <mergeCell ref="R439:R441"/>
    <mergeCell ref="S439:S441"/>
    <mergeCell ref="U439:U441"/>
    <mergeCell ref="V439:V441"/>
    <mergeCell ref="Y454:Y456"/>
    <mergeCell ref="Y451:Y453"/>
    <mergeCell ref="Q436:Q438"/>
    <mergeCell ref="W436:W438"/>
    <mergeCell ref="C448:C450"/>
    <mergeCell ref="R448:R450"/>
    <mergeCell ref="S448:S450"/>
    <mergeCell ref="V445:V447"/>
    <mergeCell ref="W445:W447"/>
    <mergeCell ref="E448:E450"/>
    <mergeCell ref="T448:T450"/>
    <mergeCell ref="U448:U450"/>
    <mergeCell ref="W448:W450"/>
    <mergeCell ref="D442:D444"/>
    <mergeCell ref="Q433:Q435"/>
    <mergeCell ref="E442:E444"/>
    <mergeCell ref="R442:R444"/>
    <mergeCell ref="Y442:Y444"/>
    <mergeCell ref="Y469:Y471"/>
    <mergeCell ref="P460:P462"/>
    <mergeCell ref="S445:S447"/>
    <mergeCell ref="T445:T447"/>
    <mergeCell ref="Y460:Y462"/>
    <mergeCell ref="U460:U462"/>
    <mergeCell ref="V460:V462"/>
    <mergeCell ref="E445:E447"/>
    <mergeCell ref="P445:P447"/>
    <mergeCell ref="R460:R462"/>
    <mergeCell ref="S460:S462"/>
    <mergeCell ref="P448:P450"/>
    <mergeCell ref="Q448:Q450"/>
    <mergeCell ref="Y448:Y450"/>
    <mergeCell ref="P469:P471"/>
    <mergeCell ref="D454:D456"/>
    <mergeCell ref="T469:T471"/>
    <mergeCell ref="R451:R453"/>
    <mergeCell ref="Y463:Y465"/>
    <mergeCell ref="W442:W444"/>
    <mergeCell ref="E454:E456"/>
    <mergeCell ref="P457:P459"/>
    <mergeCell ref="Y457:Y459"/>
    <mergeCell ref="C457:C459"/>
    <mergeCell ref="E469:E471"/>
    <mergeCell ref="B469:B471"/>
    <mergeCell ref="C469:C471"/>
    <mergeCell ref="D469:D471"/>
    <mergeCell ref="U466:U468"/>
    <mergeCell ref="V466:V468"/>
    <mergeCell ref="W466:W468"/>
    <mergeCell ref="Q469:Q471"/>
    <mergeCell ref="E522:E524"/>
    <mergeCell ref="P522:P524"/>
    <mergeCell ref="Q522:Q524"/>
    <mergeCell ref="R522:R524"/>
    <mergeCell ref="R469:R471"/>
    <mergeCell ref="S469:S471"/>
    <mergeCell ref="A500:B500"/>
    <mergeCell ref="D460:D462"/>
    <mergeCell ref="A478:A480"/>
    <mergeCell ref="B478:B480"/>
    <mergeCell ref="C478:C480"/>
    <mergeCell ref="D478:D480"/>
    <mergeCell ref="D496:D498"/>
    <mergeCell ref="A513:A515"/>
    <mergeCell ref="E504:E506"/>
    <mergeCell ref="P511:P512"/>
    <mergeCell ref="Q511:Q512"/>
    <mergeCell ref="D466:D468"/>
    <mergeCell ref="A499:B499"/>
    <mergeCell ref="A424:A429"/>
    <mergeCell ref="D439:D441"/>
    <mergeCell ref="E439:E441"/>
    <mergeCell ref="P439:P441"/>
    <mergeCell ref="Q439:Q441"/>
    <mergeCell ref="Q481:Q486"/>
    <mergeCell ref="R481:R486"/>
    <mergeCell ref="S481:S486"/>
    <mergeCell ref="C454:C456"/>
    <mergeCell ref="B510:B512"/>
    <mergeCell ref="A501:A503"/>
    <mergeCell ref="B507:B509"/>
    <mergeCell ref="A475:A477"/>
    <mergeCell ref="B475:B477"/>
    <mergeCell ref="D475:D477"/>
    <mergeCell ref="E475:E477"/>
    <mergeCell ref="Q475:Q477"/>
    <mergeCell ref="R475:R477"/>
    <mergeCell ref="S475:S477"/>
    <mergeCell ref="E427:E429"/>
    <mergeCell ref="A472:A474"/>
    <mergeCell ref="B472:B474"/>
    <mergeCell ref="C472:C474"/>
    <mergeCell ref="D472:D474"/>
    <mergeCell ref="E472:E474"/>
    <mergeCell ref="P472:P474"/>
    <mergeCell ref="Q472:Q474"/>
    <mergeCell ref="R472:R474"/>
    <mergeCell ref="S472:S474"/>
    <mergeCell ref="Q427:Q429"/>
    <mergeCell ref="B484:B486"/>
    <mergeCell ref="B481:B483"/>
    <mergeCell ref="T418:T423"/>
    <mergeCell ref="U501:U503"/>
    <mergeCell ref="T460:T462"/>
    <mergeCell ref="S370:S372"/>
    <mergeCell ref="Y466:Y468"/>
    <mergeCell ref="S454:S456"/>
    <mergeCell ref="T454:T456"/>
    <mergeCell ref="U454:U456"/>
    <mergeCell ref="D436:D438"/>
    <mergeCell ref="E460:E462"/>
    <mergeCell ref="C442:C444"/>
    <mergeCell ref="E424:E426"/>
    <mergeCell ref="Y430:Y432"/>
    <mergeCell ref="P433:P435"/>
    <mergeCell ref="C427:C429"/>
    <mergeCell ref="P481:P486"/>
    <mergeCell ref="Q460:Q462"/>
    <mergeCell ref="U427:U429"/>
    <mergeCell ref="S424:S426"/>
    <mergeCell ref="T433:T435"/>
    <mergeCell ref="E478:E480"/>
    <mergeCell ref="W478:W480"/>
    <mergeCell ref="Y385:Y387"/>
    <mergeCell ref="P454:P456"/>
    <mergeCell ref="Q454:Q456"/>
    <mergeCell ref="R454:R456"/>
    <mergeCell ref="D457:D459"/>
    <mergeCell ref="Q478:Q480"/>
    <mergeCell ref="C475:C477"/>
    <mergeCell ref="S478:S480"/>
    <mergeCell ref="C501:C503"/>
    <mergeCell ref="D501:D503"/>
    <mergeCell ref="U415:U417"/>
    <mergeCell ref="P418:P420"/>
    <mergeCell ref="P478:P480"/>
    <mergeCell ref="U433:U435"/>
    <mergeCell ref="Y424:Y426"/>
    <mergeCell ref="R424:R426"/>
    <mergeCell ref="T424:T426"/>
    <mergeCell ref="T430:T432"/>
    <mergeCell ref="Y418:Y423"/>
    <mergeCell ref="Y445:Y447"/>
    <mergeCell ref="P442:P444"/>
    <mergeCell ref="Q442:Q444"/>
    <mergeCell ref="Y415:Y417"/>
    <mergeCell ref="Y433:Y435"/>
    <mergeCell ref="W361:W363"/>
    <mergeCell ref="V367:V369"/>
    <mergeCell ref="W367:W369"/>
    <mergeCell ref="R415:R417"/>
    <mergeCell ref="P451:P453"/>
    <mergeCell ref="Q451:Q453"/>
    <mergeCell ref="T478:T480"/>
    <mergeCell ref="Y427:Y429"/>
    <mergeCell ref="W382:W384"/>
    <mergeCell ref="U469:U471"/>
    <mergeCell ref="V469:V471"/>
    <mergeCell ref="U442:U444"/>
    <mergeCell ref="V442:V444"/>
    <mergeCell ref="P475:P477"/>
    <mergeCell ref="T475:T477"/>
    <mergeCell ref="U475:U477"/>
    <mergeCell ref="V475:V477"/>
    <mergeCell ref="W475:W477"/>
    <mergeCell ref="B519:B521"/>
    <mergeCell ref="T519:T521"/>
    <mergeCell ref="U519:U521"/>
    <mergeCell ref="T507:T509"/>
    <mergeCell ref="R504:R506"/>
    <mergeCell ref="Q504:Q506"/>
    <mergeCell ref="C519:C521"/>
    <mergeCell ref="D519:D521"/>
    <mergeCell ref="E519:E521"/>
    <mergeCell ref="P519:P521"/>
    <mergeCell ref="E501:E503"/>
    <mergeCell ref="W501:W503"/>
    <mergeCell ref="Y522:Y524"/>
    <mergeCell ref="Y481:Y486"/>
    <mergeCell ref="S522:S524"/>
    <mergeCell ref="T522:T524"/>
    <mergeCell ref="W481:W486"/>
    <mergeCell ref="W522:W524"/>
    <mergeCell ref="V519:V521"/>
    <mergeCell ref="W519:W521"/>
    <mergeCell ref="U511:U512"/>
    <mergeCell ref="V522:V524"/>
    <mergeCell ref="E481:E486"/>
    <mergeCell ref="C481:C486"/>
    <mergeCell ref="D481:D486"/>
    <mergeCell ref="C504:C506"/>
    <mergeCell ref="Q513:Q515"/>
    <mergeCell ref="R513:R515"/>
    <mergeCell ref="S513:S515"/>
    <mergeCell ref="S511:S512"/>
    <mergeCell ref="T511:T512"/>
    <mergeCell ref="C510:C512"/>
    <mergeCell ref="U522:U524"/>
    <mergeCell ref="Y511:Y512"/>
    <mergeCell ref="Y519:Y521"/>
    <mergeCell ref="X522:X524"/>
    <mergeCell ref="Y504:Y506"/>
    <mergeCell ref="T481:T486"/>
    <mergeCell ref="U481:U486"/>
    <mergeCell ref="V481:V486"/>
    <mergeCell ref="C522:C524"/>
    <mergeCell ref="D522:D524"/>
    <mergeCell ref="R511:R512"/>
    <mergeCell ref="Q501:Q503"/>
    <mergeCell ref="Y475:Y477"/>
    <mergeCell ref="Z475:Z477"/>
    <mergeCell ref="X475:X477"/>
    <mergeCell ref="X478:X480"/>
    <mergeCell ref="X481:X486"/>
    <mergeCell ref="X496:X498"/>
    <mergeCell ref="X501:X503"/>
    <mergeCell ref="X504:X506"/>
    <mergeCell ref="X507:X509"/>
    <mergeCell ref="X511:X512"/>
    <mergeCell ref="Y478:Y480"/>
    <mergeCell ref="U478:U480"/>
    <mergeCell ref="V478:V480"/>
    <mergeCell ref="V507:V509"/>
    <mergeCell ref="W507:W509"/>
    <mergeCell ref="Z496:Z498"/>
    <mergeCell ref="Z501:Z503"/>
    <mergeCell ref="Z504:Z506"/>
    <mergeCell ref="Z507:Z509"/>
    <mergeCell ref="Z511:Z512"/>
    <mergeCell ref="Z481:Z486"/>
    <mergeCell ref="A528:A530"/>
    <mergeCell ref="B528:B530"/>
    <mergeCell ref="C528:C530"/>
    <mergeCell ref="D528:D530"/>
    <mergeCell ref="E528:E530"/>
    <mergeCell ref="P528:P530"/>
    <mergeCell ref="Q528:Q530"/>
    <mergeCell ref="R528:R530"/>
    <mergeCell ref="S528:S530"/>
    <mergeCell ref="T528:T530"/>
    <mergeCell ref="U528:U530"/>
    <mergeCell ref="V528:V530"/>
    <mergeCell ref="W528:W530"/>
    <mergeCell ref="Y528:Y530"/>
    <mergeCell ref="Z528:Z530"/>
    <mergeCell ref="A525:A527"/>
    <mergeCell ref="B525:B527"/>
    <mergeCell ref="X525:X527"/>
    <mergeCell ref="X528:X530"/>
    <mergeCell ref="C525:C527"/>
    <mergeCell ref="D525:D527"/>
    <mergeCell ref="E525:E527"/>
    <mergeCell ref="P525:P527"/>
    <mergeCell ref="Q525:Q527"/>
    <mergeCell ref="R525:R527"/>
    <mergeCell ref="S525:S527"/>
    <mergeCell ref="T525:T527"/>
    <mergeCell ref="U525:U527"/>
    <mergeCell ref="V525:V527"/>
    <mergeCell ref="W525:W527"/>
    <mergeCell ref="Y525:Y527"/>
    <mergeCell ref="X9:X13"/>
    <mergeCell ref="X18:X20"/>
    <mergeCell ref="X21:X23"/>
    <mergeCell ref="X24:X26"/>
    <mergeCell ref="X27:X29"/>
    <mergeCell ref="X30:X32"/>
    <mergeCell ref="X33:X35"/>
    <mergeCell ref="X42:X44"/>
    <mergeCell ref="X45:X47"/>
    <mergeCell ref="X51:X53"/>
    <mergeCell ref="X54:X56"/>
    <mergeCell ref="X57:X59"/>
    <mergeCell ref="X60:X62"/>
    <mergeCell ref="X63:X65"/>
    <mergeCell ref="X66:X68"/>
    <mergeCell ref="X69:X71"/>
    <mergeCell ref="X72:X74"/>
    <mergeCell ref="X83:X85"/>
    <mergeCell ref="X86:X88"/>
    <mergeCell ref="X89:X91"/>
    <mergeCell ref="X92:X94"/>
    <mergeCell ref="X95:X97"/>
    <mergeCell ref="X98:X100"/>
    <mergeCell ref="X101:X103"/>
    <mergeCell ref="X104:X106"/>
    <mergeCell ref="X107:X109"/>
    <mergeCell ref="X110:X112"/>
    <mergeCell ref="X113:X115"/>
    <mergeCell ref="X116:X118"/>
    <mergeCell ref="X119:X121"/>
    <mergeCell ref="X122:X124"/>
    <mergeCell ref="X125:X127"/>
    <mergeCell ref="X128:X130"/>
    <mergeCell ref="X131:X133"/>
    <mergeCell ref="X148:X150"/>
    <mergeCell ref="X151:X153"/>
    <mergeCell ref="X154:X156"/>
    <mergeCell ref="X157:X159"/>
    <mergeCell ref="X160:X162"/>
    <mergeCell ref="X163:X165"/>
    <mergeCell ref="X166:X168"/>
    <mergeCell ref="X169:X171"/>
    <mergeCell ref="X172:X174"/>
    <mergeCell ref="X175:X177"/>
    <mergeCell ref="X178:X180"/>
    <mergeCell ref="X181:X183"/>
    <mergeCell ref="X184:X186"/>
    <mergeCell ref="X187:X189"/>
    <mergeCell ref="X190:X192"/>
    <mergeCell ref="X193:X195"/>
    <mergeCell ref="X196:X198"/>
    <mergeCell ref="X226:X228"/>
    <mergeCell ref="X229:X231"/>
    <mergeCell ref="X232:X234"/>
    <mergeCell ref="X235:X237"/>
    <mergeCell ref="X238:X240"/>
    <mergeCell ref="X262:X264"/>
    <mergeCell ref="X265:X267"/>
    <mergeCell ref="X268:X270"/>
    <mergeCell ref="X271:X273"/>
    <mergeCell ref="X274:X276"/>
    <mergeCell ref="X277:X279"/>
    <mergeCell ref="X280:X282"/>
    <mergeCell ref="X283:X285"/>
    <mergeCell ref="X286:X288"/>
    <mergeCell ref="X289:X291"/>
    <mergeCell ref="X292:X294"/>
    <mergeCell ref="X295:X297"/>
    <mergeCell ref="X298:X300"/>
    <mergeCell ref="X301:X303"/>
    <mergeCell ref="X304:X306"/>
    <mergeCell ref="X307:X309"/>
    <mergeCell ref="X310:X312"/>
    <mergeCell ref="X313:X315"/>
    <mergeCell ref="X316:X318"/>
    <mergeCell ref="X319:X321"/>
    <mergeCell ref="X322:X324"/>
    <mergeCell ref="X325:X327"/>
    <mergeCell ref="X328:X330"/>
    <mergeCell ref="X331:X333"/>
    <mergeCell ref="X334:X336"/>
    <mergeCell ref="X337:X339"/>
    <mergeCell ref="X340:X342"/>
    <mergeCell ref="X343:X345"/>
    <mergeCell ref="X346:X348"/>
    <mergeCell ref="X349:X351"/>
    <mergeCell ref="X352:X354"/>
    <mergeCell ref="X355:X357"/>
    <mergeCell ref="X358:X360"/>
    <mergeCell ref="X361:X363"/>
    <mergeCell ref="X364:X366"/>
    <mergeCell ref="X367:X369"/>
    <mergeCell ref="X382:X384"/>
    <mergeCell ref="X385:X387"/>
    <mergeCell ref="X388:X390"/>
    <mergeCell ref="X391:X393"/>
    <mergeCell ref="X394:X396"/>
    <mergeCell ref="X397:X399"/>
    <mergeCell ref="X400:X402"/>
    <mergeCell ref="X415:X417"/>
    <mergeCell ref="X418:X423"/>
    <mergeCell ref="X513:X515"/>
    <mergeCell ref="X519:X521"/>
    <mergeCell ref="X531:X533"/>
    <mergeCell ref="X534:X536"/>
    <mergeCell ref="X424:X426"/>
    <mergeCell ref="X427:X429"/>
    <mergeCell ref="X430:X432"/>
    <mergeCell ref="X433:X435"/>
    <mergeCell ref="X436:X438"/>
    <mergeCell ref="X439:X441"/>
    <mergeCell ref="X442:X444"/>
    <mergeCell ref="X445:X447"/>
    <mergeCell ref="X448:X450"/>
    <mergeCell ref="X451:X453"/>
    <mergeCell ref="X454:X456"/>
    <mergeCell ref="X457:X459"/>
    <mergeCell ref="X460:X462"/>
    <mergeCell ref="X463:X465"/>
    <mergeCell ref="X466:X468"/>
    <mergeCell ref="X469:X471"/>
    <mergeCell ref="X472:X474"/>
  </mergeCells>
  <pageMargins left="0.78740157480314965" right="0.78740157480314965" top="1.1417322834645669" bottom="0.59055118110236227" header="0.31496062992125984" footer="0.31496062992125984"/>
  <pageSetup paperSize="9" scale="64" orientation="landscape" r:id="rId1"/>
  <rowBreaks count="29" manualBreakCount="29">
    <brk id="23" max="23" man="1"/>
    <brk id="32" max="23" man="1"/>
    <brk id="47" max="25" man="1"/>
    <brk id="56" max="23" man="1"/>
    <brk id="65" max="23" man="1"/>
    <brk id="74" max="23" man="1"/>
    <brk id="82" max="23" man="1"/>
    <brk id="88" max="23" man="1"/>
    <brk id="100" max="23" man="1"/>
    <brk id="109" max="23" man="1"/>
    <brk id="306" max="23" man="1"/>
    <brk id="321" max="23" man="1"/>
    <brk id="351" max="23" man="1"/>
    <brk id="384" max="23" man="1"/>
    <brk id="402" max="25" man="1"/>
    <brk id="414" max="25" man="1"/>
    <brk id="429" max="25" man="1"/>
    <brk id="438" max="25" man="1"/>
    <brk id="447" max="25" man="1"/>
    <brk id="456" max="23" man="1"/>
    <brk id="465" max="23" man="1"/>
    <brk id="474" max="25" man="1"/>
    <brk id="480" max="25" man="1"/>
    <brk id="489" max="25" man="1"/>
    <brk id="498" max="25" man="1"/>
    <brk id="506" max="25" man="1"/>
    <brk id="515" max="25" man="1"/>
    <brk id="527" max="25" man="1"/>
    <brk id="53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2025-07-18T04:25:37Z</dcterms:modified>
</cp:coreProperties>
</file>