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Лист1!$A$15:$X$15</definedName>
    <definedName name="_xlnm.Print_Titles" localSheetId="0">Лист1!$5:$14</definedName>
    <definedName name="_xlnm.Print_Area" localSheetId="0">Лист1!$A$1:$Z$240</definedName>
  </definedNames>
  <calcPr calcId="162913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N22" i="1"/>
  <c r="N19" i="1" s="1"/>
  <c r="N64" i="1" s="1"/>
  <c r="O22" i="1"/>
  <c r="O19" i="1" s="1"/>
  <c r="O64" i="1" s="1"/>
  <c r="H23" i="1"/>
  <c r="I23" i="1"/>
  <c r="J23" i="1"/>
  <c r="K23" i="1"/>
  <c r="L23" i="1"/>
  <c r="M23" i="1"/>
  <c r="N23" i="1"/>
  <c r="N20" i="1" s="1"/>
  <c r="N65" i="1" s="1"/>
  <c r="O23" i="1"/>
  <c r="O20" i="1" s="1"/>
  <c r="O65" i="1" s="1"/>
  <c r="H24" i="1"/>
  <c r="I24" i="1"/>
  <c r="J24" i="1"/>
  <c r="K24" i="1"/>
  <c r="L24" i="1"/>
  <c r="M24" i="1"/>
  <c r="N24" i="1"/>
  <c r="O24" i="1"/>
  <c r="G25" i="1"/>
  <c r="G26" i="1"/>
  <c r="H27" i="1"/>
  <c r="I27" i="1"/>
  <c r="J27" i="1"/>
  <c r="K27" i="1"/>
  <c r="L27" i="1"/>
  <c r="M27" i="1"/>
  <c r="N27" i="1"/>
  <c r="O27" i="1"/>
  <c r="G28" i="1"/>
  <c r="G29" i="1"/>
  <c r="H30" i="1"/>
  <c r="I30" i="1"/>
  <c r="J30" i="1"/>
  <c r="K30" i="1"/>
  <c r="L30" i="1"/>
  <c r="M30" i="1"/>
  <c r="N30" i="1"/>
  <c r="O30" i="1"/>
  <c r="G31" i="1"/>
  <c r="G32" i="1"/>
  <c r="H33" i="1"/>
  <c r="I33" i="1"/>
  <c r="G33" i="1" s="1"/>
  <c r="J33" i="1"/>
  <c r="K33" i="1"/>
  <c r="L33" i="1"/>
  <c r="M33" i="1"/>
  <c r="N33" i="1"/>
  <c r="O33" i="1"/>
  <c r="G34" i="1"/>
  <c r="G35" i="1"/>
  <c r="H36" i="1"/>
  <c r="I36" i="1"/>
  <c r="J36" i="1"/>
  <c r="K36" i="1"/>
  <c r="L36" i="1"/>
  <c r="M36" i="1"/>
  <c r="N36" i="1"/>
  <c r="O36" i="1"/>
  <c r="G37" i="1"/>
  <c r="G38" i="1"/>
  <c r="H39" i="1"/>
  <c r="I39" i="1"/>
  <c r="J39" i="1"/>
  <c r="K39" i="1"/>
  <c r="L39" i="1"/>
  <c r="M39" i="1"/>
  <c r="N39" i="1"/>
  <c r="O39" i="1"/>
  <c r="G40" i="1"/>
  <c r="G41" i="1"/>
  <c r="H42" i="1"/>
  <c r="I42" i="1"/>
  <c r="J42" i="1"/>
  <c r="K42" i="1"/>
  <c r="L42" i="1"/>
  <c r="M42" i="1"/>
  <c r="N42" i="1"/>
  <c r="O42" i="1"/>
  <c r="G43" i="1"/>
  <c r="G44" i="1"/>
  <c r="H45" i="1"/>
  <c r="I45" i="1"/>
  <c r="G45" i="1" s="1"/>
  <c r="J45" i="1"/>
  <c r="K45" i="1"/>
  <c r="L45" i="1"/>
  <c r="M45" i="1"/>
  <c r="N45" i="1"/>
  <c r="O45" i="1"/>
  <c r="G46" i="1"/>
  <c r="G47" i="1"/>
  <c r="H48" i="1"/>
  <c r="I48" i="1"/>
  <c r="J48" i="1"/>
  <c r="K48" i="1"/>
  <c r="L48" i="1"/>
  <c r="M48" i="1"/>
  <c r="N48" i="1"/>
  <c r="O48" i="1"/>
  <c r="G49" i="1"/>
  <c r="G50" i="1"/>
  <c r="H51" i="1"/>
  <c r="I51" i="1"/>
  <c r="J51" i="1"/>
  <c r="K51" i="1"/>
  <c r="L51" i="1"/>
  <c r="M51" i="1"/>
  <c r="N51" i="1"/>
  <c r="O51" i="1"/>
  <c r="G52" i="1"/>
  <c r="G53" i="1"/>
  <c r="H55" i="1"/>
  <c r="I55" i="1"/>
  <c r="J55" i="1"/>
  <c r="K55" i="1"/>
  <c r="L55" i="1"/>
  <c r="M55" i="1"/>
  <c r="N55" i="1"/>
  <c r="O55" i="1"/>
  <c r="H56" i="1"/>
  <c r="I56" i="1"/>
  <c r="J56" i="1"/>
  <c r="K56" i="1"/>
  <c r="L56" i="1"/>
  <c r="M56" i="1"/>
  <c r="N56" i="1"/>
  <c r="O56" i="1"/>
  <c r="H57" i="1"/>
  <c r="I57" i="1"/>
  <c r="J57" i="1"/>
  <c r="J54" i="1" s="1"/>
  <c r="K57" i="1"/>
  <c r="K54" i="1" s="1"/>
  <c r="L57" i="1"/>
  <c r="L54" i="1" s="1"/>
  <c r="M57" i="1"/>
  <c r="M54" i="1" s="1"/>
  <c r="N57" i="1"/>
  <c r="O57" i="1"/>
  <c r="G58" i="1"/>
  <c r="G59" i="1"/>
  <c r="H60" i="1"/>
  <c r="I60" i="1"/>
  <c r="J60" i="1"/>
  <c r="K60" i="1"/>
  <c r="L60" i="1"/>
  <c r="M60" i="1"/>
  <c r="N60" i="1"/>
  <c r="O60" i="1"/>
  <c r="G61" i="1"/>
  <c r="G62" i="1"/>
  <c r="G66" i="1"/>
  <c r="G67" i="1"/>
  <c r="H72" i="1"/>
  <c r="H69" i="1" s="1"/>
  <c r="I72" i="1"/>
  <c r="I69" i="1" s="1"/>
  <c r="J72" i="1"/>
  <c r="K72" i="1"/>
  <c r="K69" i="1" s="1"/>
  <c r="K108" i="1" s="1"/>
  <c r="L72" i="1"/>
  <c r="L69" i="1" s="1"/>
  <c r="L108" i="1" s="1"/>
  <c r="M72" i="1"/>
  <c r="M69" i="1" s="1"/>
  <c r="M108" i="1" s="1"/>
  <c r="N72" i="1"/>
  <c r="N69" i="1" s="1"/>
  <c r="O72" i="1"/>
  <c r="O69" i="1" s="1"/>
  <c r="H73" i="1"/>
  <c r="H70" i="1" s="1"/>
  <c r="I73" i="1"/>
  <c r="I70" i="1" s="1"/>
  <c r="J73" i="1"/>
  <c r="K73" i="1"/>
  <c r="K70" i="1" s="1"/>
  <c r="K109" i="1" s="1"/>
  <c r="L73" i="1"/>
  <c r="L70" i="1" s="1"/>
  <c r="M73" i="1"/>
  <c r="M70" i="1" s="1"/>
  <c r="N73" i="1"/>
  <c r="N70" i="1" s="1"/>
  <c r="O73" i="1"/>
  <c r="O70" i="1" s="1"/>
  <c r="H74" i="1"/>
  <c r="I74" i="1"/>
  <c r="J74" i="1"/>
  <c r="K74" i="1"/>
  <c r="L74" i="1"/>
  <c r="M74" i="1"/>
  <c r="N74" i="1"/>
  <c r="O74" i="1"/>
  <c r="G75" i="1"/>
  <c r="G76" i="1"/>
  <c r="H77" i="1"/>
  <c r="I77" i="1"/>
  <c r="J77" i="1"/>
  <c r="K77" i="1"/>
  <c r="L77" i="1"/>
  <c r="M77" i="1"/>
  <c r="N77" i="1"/>
  <c r="O77" i="1"/>
  <c r="R77" i="1"/>
  <c r="G78" i="1"/>
  <c r="G79" i="1"/>
  <c r="H80" i="1"/>
  <c r="G80" i="1" s="1"/>
  <c r="I80" i="1"/>
  <c r="J80" i="1"/>
  <c r="K80" i="1"/>
  <c r="L80" i="1"/>
  <c r="M80" i="1"/>
  <c r="N80" i="1"/>
  <c r="O80" i="1"/>
  <c r="G81" i="1"/>
  <c r="G82" i="1"/>
  <c r="H83" i="1"/>
  <c r="I83" i="1"/>
  <c r="J83" i="1"/>
  <c r="K83" i="1"/>
  <c r="L83" i="1"/>
  <c r="M83" i="1"/>
  <c r="N83" i="1"/>
  <c r="O83" i="1"/>
  <c r="G84" i="1"/>
  <c r="G85" i="1"/>
  <c r="H86" i="1"/>
  <c r="I86" i="1"/>
  <c r="J86" i="1"/>
  <c r="K86" i="1"/>
  <c r="L86" i="1"/>
  <c r="M86" i="1"/>
  <c r="N86" i="1"/>
  <c r="O86" i="1"/>
  <c r="G87" i="1"/>
  <c r="G88" i="1"/>
  <c r="H89" i="1"/>
  <c r="I89" i="1"/>
  <c r="J89" i="1"/>
  <c r="K89" i="1"/>
  <c r="L89" i="1"/>
  <c r="M89" i="1"/>
  <c r="N89" i="1"/>
  <c r="O89" i="1"/>
  <c r="G90" i="1"/>
  <c r="G91" i="1"/>
  <c r="H92" i="1"/>
  <c r="G92" i="1" s="1"/>
  <c r="I92" i="1"/>
  <c r="J92" i="1"/>
  <c r="K92" i="1"/>
  <c r="L92" i="1"/>
  <c r="M92" i="1"/>
  <c r="N92" i="1"/>
  <c r="O92" i="1"/>
  <c r="G93" i="1"/>
  <c r="G94" i="1"/>
  <c r="H95" i="1"/>
  <c r="I95" i="1"/>
  <c r="J95" i="1"/>
  <c r="K95" i="1"/>
  <c r="L95" i="1"/>
  <c r="M95" i="1"/>
  <c r="N95" i="1"/>
  <c r="O95" i="1"/>
  <c r="G96" i="1"/>
  <c r="G97" i="1"/>
  <c r="H98" i="1"/>
  <c r="I98" i="1"/>
  <c r="J98" i="1"/>
  <c r="K98" i="1"/>
  <c r="L98" i="1"/>
  <c r="M98" i="1"/>
  <c r="N98" i="1"/>
  <c r="O98" i="1"/>
  <c r="G99" i="1"/>
  <c r="G100" i="1"/>
  <c r="H102" i="1"/>
  <c r="I102" i="1"/>
  <c r="J102" i="1"/>
  <c r="K102" i="1"/>
  <c r="L102" i="1"/>
  <c r="M102" i="1"/>
  <c r="N102" i="1"/>
  <c r="O102" i="1"/>
  <c r="H103" i="1"/>
  <c r="I103" i="1"/>
  <c r="J103" i="1"/>
  <c r="K103" i="1"/>
  <c r="L103" i="1"/>
  <c r="M103" i="1"/>
  <c r="N103" i="1"/>
  <c r="O103" i="1"/>
  <c r="O109" i="1" s="1"/>
  <c r="H104" i="1"/>
  <c r="H101" i="1" s="1"/>
  <c r="I104" i="1"/>
  <c r="I101" i="1" s="1"/>
  <c r="J104" i="1"/>
  <c r="J101" i="1" s="1"/>
  <c r="K104" i="1"/>
  <c r="K101" i="1" s="1"/>
  <c r="L104" i="1"/>
  <c r="L101" i="1" s="1"/>
  <c r="M104" i="1"/>
  <c r="M101" i="1" s="1"/>
  <c r="N104" i="1"/>
  <c r="N101" i="1" s="1"/>
  <c r="O104" i="1"/>
  <c r="O101" i="1" s="1"/>
  <c r="G105" i="1"/>
  <c r="G106" i="1"/>
  <c r="L109" i="1"/>
  <c r="M109" i="1"/>
  <c r="N109" i="1"/>
  <c r="G110" i="1"/>
  <c r="G111" i="1"/>
  <c r="H116" i="1"/>
  <c r="I116" i="1"/>
  <c r="J116" i="1"/>
  <c r="K116" i="1"/>
  <c r="L116" i="1"/>
  <c r="M116" i="1"/>
  <c r="N116" i="1"/>
  <c r="O116" i="1"/>
  <c r="H117" i="1"/>
  <c r="I117" i="1"/>
  <c r="J117" i="1"/>
  <c r="J114" i="1" s="1"/>
  <c r="J165" i="1" s="1"/>
  <c r="K117" i="1"/>
  <c r="L117" i="1"/>
  <c r="M117" i="1"/>
  <c r="N117" i="1"/>
  <c r="O117" i="1"/>
  <c r="H118" i="1"/>
  <c r="I118" i="1"/>
  <c r="J118" i="1"/>
  <c r="K118" i="1"/>
  <c r="L118" i="1"/>
  <c r="M118" i="1"/>
  <c r="N118" i="1"/>
  <c r="O118" i="1"/>
  <c r="G119" i="1"/>
  <c r="G120" i="1"/>
  <c r="H121" i="1"/>
  <c r="I121" i="1"/>
  <c r="J121" i="1"/>
  <c r="K121" i="1"/>
  <c r="L121" i="1"/>
  <c r="M121" i="1"/>
  <c r="N121" i="1"/>
  <c r="O121" i="1"/>
  <c r="G122" i="1"/>
  <c r="G123" i="1"/>
  <c r="H124" i="1"/>
  <c r="I124" i="1"/>
  <c r="J124" i="1"/>
  <c r="K124" i="1"/>
  <c r="L124" i="1"/>
  <c r="M124" i="1"/>
  <c r="N124" i="1"/>
  <c r="O124" i="1"/>
  <c r="G125" i="1"/>
  <c r="G126" i="1"/>
  <c r="H127" i="1"/>
  <c r="I127" i="1"/>
  <c r="J127" i="1"/>
  <c r="K127" i="1"/>
  <c r="L127" i="1"/>
  <c r="M127" i="1"/>
  <c r="N127" i="1"/>
  <c r="O127" i="1"/>
  <c r="G128" i="1"/>
  <c r="G129" i="1"/>
  <c r="H130" i="1"/>
  <c r="I130" i="1"/>
  <c r="J130" i="1"/>
  <c r="K130" i="1"/>
  <c r="L130" i="1"/>
  <c r="M130" i="1"/>
  <c r="N130" i="1"/>
  <c r="O130" i="1"/>
  <c r="G131" i="1"/>
  <c r="G132" i="1"/>
  <c r="H133" i="1"/>
  <c r="I133" i="1"/>
  <c r="J133" i="1"/>
  <c r="K133" i="1"/>
  <c r="L133" i="1"/>
  <c r="M133" i="1"/>
  <c r="N133" i="1"/>
  <c r="O133" i="1"/>
  <c r="G134" i="1"/>
  <c r="G135" i="1"/>
  <c r="H136" i="1"/>
  <c r="I136" i="1"/>
  <c r="J136" i="1"/>
  <c r="K136" i="1"/>
  <c r="L136" i="1"/>
  <c r="M136" i="1"/>
  <c r="N136" i="1"/>
  <c r="O136" i="1"/>
  <c r="G137" i="1"/>
  <c r="G138" i="1"/>
  <c r="H139" i="1"/>
  <c r="I139" i="1"/>
  <c r="J139" i="1"/>
  <c r="K139" i="1"/>
  <c r="L139" i="1"/>
  <c r="M139" i="1"/>
  <c r="N139" i="1"/>
  <c r="O139" i="1"/>
  <c r="G140" i="1"/>
  <c r="G141" i="1"/>
  <c r="H142" i="1"/>
  <c r="I142" i="1"/>
  <c r="J142" i="1"/>
  <c r="K142" i="1"/>
  <c r="L142" i="1"/>
  <c r="M142" i="1"/>
  <c r="N142" i="1"/>
  <c r="O142" i="1"/>
  <c r="G143" i="1"/>
  <c r="G144" i="1"/>
  <c r="H145" i="1"/>
  <c r="I145" i="1"/>
  <c r="J145" i="1"/>
  <c r="K145" i="1"/>
  <c r="L145" i="1"/>
  <c r="M145" i="1"/>
  <c r="N145" i="1"/>
  <c r="O145" i="1"/>
  <c r="G146" i="1"/>
  <c r="G147" i="1"/>
  <c r="I148" i="1"/>
  <c r="H149" i="1"/>
  <c r="H113" i="1" s="1"/>
  <c r="I149" i="1"/>
  <c r="J149" i="1"/>
  <c r="K149" i="1"/>
  <c r="L149" i="1"/>
  <c r="L113" i="1" s="1"/>
  <c r="L164" i="1" s="1"/>
  <c r="M149" i="1"/>
  <c r="N149" i="1"/>
  <c r="O149" i="1"/>
  <c r="H150" i="1"/>
  <c r="I150" i="1"/>
  <c r="J150" i="1"/>
  <c r="K150" i="1"/>
  <c r="L150" i="1"/>
  <c r="M150" i="1"/>
  <c r="N150" i="1"/>
  <c r="O150" i="1"/>
  <c r="H151" i="1"/>
  <c r="H148" i="1" s="1"/>
  <c r="I151" i="1"/>
  <c r="J151" i="1"/>
  <c r="J148" i="1" s="1"/>
  <c r="K151" i="1"/>
  <c r="K148" i="1" s="1"/>
  <c r="L151" i="1"/>
  <c r="L148" i="1" s="1"/>
  <c r="M151" i="1"/>
  <c r="M148" i="1" s="1"/>
  <c r="N151" i="1"/>
  <c r="N148" i="1" s="1"/>
  <c r="O151" i="1"/>
  <c r="G152" i="1"/>
  <c r="G153" i="1"/>
  <c r="H154" i="1"/>
  <c r="I154" i="1"/>
  <c r="J154" i="1"/>
  <c r="K154" i="1"/>
  <c r="L154" i="1"/>
  <c r="M154" i="1"/>
  <c r="N154" i="1"/>
  <c r="O154" i="1"/>
  <c r="G155" i="1"/>
  <c r="G156" i="1"/>
  <c r="H157" i="1"/>
  <c r="H158" i="1"/>
  <c r="I158" i="1"/>
  <c r="J158" i="1"/>
  <c r="K158" i="1"/>
  <c r="L158" i="1"/>
  <c r="M158" i="1"/>
  <c r="N158" i="1"/>
  <c r="O158" i="1"/>
  <c r="H159" i="1"/>
  <c r="I159" i="1"/>
  <c r="J159" i="1"/>
  <c r="K159" i="1"/>
  <c r="L159" i="1"/>
  <c r="M159" i="1"/>
  <c r="N159" i="1"/>
  <c r="O159" i="1"/>
  <c r="H160" i="1"/>
  <c r="I160" i="1"/>
  <c r="J160" i="1"/>
  <c r="J157" i="1" s="1"/>
  <c r="K160" i="1"/>
  <c r="K157" i="1" s="1"/>
  <c r="L160" i="1"/>
  <c r="L157" i="1" s="1"/>
  <c r="M160" i="1"/>
  <c r="M157" i="1" s="1"/>
  <c r="N160" i="1"/>
  <c r="N157" i="1" s="1"/>
  <c r="O160" i="1"/>
  <c r="O157" i="1" s="1"/>
  <c r="G161" i="1"/>
  <c r="G162" i="1"/>
  <c r="G166" i="1"/>
  <c r="G167" i="1"/>
  <c r="H172" i="1"/>
  <c r="I172" i="1"/>
  <c r="J172" i="1"/>
  <c r="K172" i="1"/>
  <c r="L172" i="1"/>
  <c r="M172" i="1"/>
  <c r="N172" i="1"/>
  <c r="O172" i="1"/>
  <c r="H173" i="1"/>
  <c r="I173" i="1"/>
  <c r="J173" i="1"/>
  <c r="K173" i="1"/>
  <c r="L173" i="1"/>
  <c r="M173" i="1"/>
  <c r="N173" i="1"/>
  <c r="O173" i="1"/>
  <c r="H174" i="1"/>
  <c r="I174" i="1"/>
  <c r="J174" i="1"/>
  <c r="K174" i="1"/>
  <c r="L174" i="1"/>
  <c r="M174" i="1"/>
  <c r="N174" i="1"/>
  <c r="O174" i="1"/>
  <c r="G175" i="1"/>
  <c r="G176" i="1"/>
  <c r="H177" i="1"/>
  <c r="I177" i="1"/>
  <c r="J177" i="1"/>
  <c r="K177" i="1"/>
  <c r="L177" i="1"/>
  <c r="M177" i="1"/>
  <c r="N177" i="1"/>
  <c r="O177" i="1"/>
  <c r="G178" i="1"/>
  <c r="G179" i="1"/>
  <c r="H180" i="1"/>
  <c r="I180" i="1"/>
  <c r="J180" i="1"/>
  <c r="K180" i="1"/>
  <c r="L180" i="1"/>
  <c r="M180" i="1"/>
  <c r="N180" i="1"/>
  <c r="O180" i="1"/>
  <c r="G181" i="1"/>
  <c r="G182" i="1"/>
  <c r="H183" i="1"/>
  <c r="I183" i="1"/>
  <c r="J183" i="1"/>
  <c r="K183" i="1"/>
  <c r="L183" i="1"/>
  <c r="M183" i="1"/>
  <c r="N183" i="1"/>
  <c r="O183" i="1"/>
  <c r="G184" i="1"/>
  <c r="G185" i="1"/>
  <c r="H186" i="1"/>
  <c r="I186" i="1"/>
  <c r="J186" i="1"/>
  <c r="K186" i="1"/>
  <c r="L186" i="1"/>
  <c r="M186" i="1"/>
  <c r="N186" i="1"/>
  <c r="O186" i="1"/>
  <c r="G187" i="1"/>
  <c r="G188" i="1"/>
  <c r="H189" i="1"/>
  <c r="I189" i="1"/>
  <c r="J189" i="1"/>
  <c r="K189" i="1"/>
  <c r="L189" i="1"/>
  <c r="M189" i="1"/>
  <c r="N189" i="1"/>
  <c r="O189" i="1"/>
  <c r="G190" i="1"/>
  <c r="G191" i="1"/>
  <c r="G183" i="1" l="1"/>
  <c r="G142" i="1"/>
  <c r="G180" i="1"/>
  <c r="G160" i="1"/>
  <c r="G158" i="1"/>
  <c r="O148" i="1"/>
  <c r="I114" i="1"/>
  <c r="I165" i="1" s="1"/>
  <c r="N115" i="1"/>
  <c r="N112" i="1" s="1"/>
  <c r="H114" i="1"/>
  <c r="G103" i="1"/>
  <c r="G89" i="1"/>
  <c r="K71" i="1"/>
  <c r="K68" i="1" s="1"/>
  <c r="K107" i="1" s="1"/>
  <c r="I54" i="1"/>
  <c r="G55" i="1"/>
  <c r="M20" i="1"/>
  <c r="M65" i="1" s="1"/>
  <c r="M19" i="1"/>
  <c r="M64" i="1" s="1"/>
  <c r="K114" i="1"/>
  <c r="K165" i="1" s="1"/>
  <c r="G102" i="1"/>
  <c r="L71" i="1"/>
  <c r="L68" i="1" s="1"/>
  <c r="L107" i="1" s="1"/>
  <c r="G60" i="1"/>
  <c r="G159" i="1"/>
  <c r="O115" i="1"/>
  <c r="O112" i="1" s="1"/>
  <c r="O113" i="1"/>
  <c r="O164" i="1" s="1"/>
  <c r="O163" i="1" s="1"/>
  <c r="G77" i="1"/>
  <c r="J71" i="1"/>
  <c r="J68" i="1" s="1"/>
  <c r="J107" i="1" s="1"/>
  <c r="J70" i="1"/>
  <c r="J109" i="1" s="1"/>
  <c r="J69" i="1"/>
  <c r="J108" i="1" s="1"/>
  <c r="G56" i="1"/>
  <c r="H54" i="1"/>
  <c r="G54" i="1" s="1"/>
  <c r="G42" i="1"/>
  <c r="G30" i="1"/>
  <c r="L21" i="1"/>
  <c r="L18" i="1" s="1"/>
  <c r="L20" i="1"/>
  <c r="L65" i="1" s="1"/>
  <c r="L19" i="1"/>
  <c r="L64" i="1" s="1"/>
  <c r="G154" i="1"/>
  <c r="H115" i="1"/>
  <c r="N21" i="1"/>
  <c r="N18" i="1" s="1"/>
  <c r="O114" i="1"/>
  <c r="O165" i="1" s="1"/>
  <c r="G139" i="1"/>
  <c r="G127" i="1"/>
  <c r="L115" i="1"/>
  <c r="N114" i="1"/>
  <c r="N165" i="1" s="1"/>
  <c r="G86" i="1"/>
  <c r="I71" i="1"/>
  <c r="I68" i="1" s="1"/>
  <c r="I109" i="1"/>
  <c r="I108" i="1"/>
  <c r="O54" i="1"/>
  <c r="G51" i="1"/>
  <c r="G39" i="1"/>
  <c r="G27" i="1"/>
  <c r="K21" i="1"/>
  <c r="K18" i="1" s="1"/>
  <c r="K20" i="1"/>
  <c r="K65" i="1" s="1"/>
  <c r="K19" i="1"/>
  <c r="K64" i="1" s="1"/>
  <c r="K63" i="1" s="1"/>
  <c r="O21" i="1"/>
  <c r="O18" i="1" s="1"/>
  <c r="G189" i="1"/>
  <c r="N113" i="1"/>
  <c r="N164" i="1" s="1"/>
  <c r="N163" i="1" s="1"/>
  <c r="G136" i="1"/>
  <c r="G124" i="1"/>
  <c r="M113" i="1"/>
  <c r="M164" i="1" s="1"/>
  <c r="H71" i="1"/>
  <c r="H68" i="1" s="1"/>
  <c r="N54" i="1"/>
  <c r="J21" i="1"/>
  <c r="J18" i="1" s="1"/>
  <c r="J20" i="1"/>
  <c r="J65" i="1" s="1"/>
  <c r="J63" i="1" s="1"/>
  <c r="J19" i="1"/>
  <c r="J64" i="1" s="1"/>
  <c r="G145" i="1"/>
  <c r="G133" i="1"/>
  <c r="J113" i="1"/>
  <c r="J164" i="1" s="1"/>
  <c r="J163" i="1" s="1"/>
  <c r="G130" i="1"/>
  <c r="G186" i="1"/>
  <c r="M114" i="1"/>
  <c r="M165" i="1" s="1"/>
  <c r="J115" i="1"/>
  <c r="J112" i="1" s="1"/>
  <c r="L114" i="1"/>
  <c r="L165" i="1" s="1"/>
  <c r="L163" i="1" s="1"/>
  <c r="G95" i="1"/>
  <c r="G83" i="1"/>
  <c r="O71" i="1"/>
  <c r="O68" i="1" s="1"/>
  <c r="O108" i="1"/>
  <c r="I21" i="1"/>
  <c r="I18" i="1" s="1"/>
  <c r="I20" i="1"/>
  <c r="I65" i="1" s="1"/>
  <c r="I19" i="1"/>
  <c r="I64" i="1" s="1"/>
  <c r="I63" i="1" s="1"/>
  <c r="K115" i="1"/>
  <c r="K112" i="1" s="1"/>
  <c r="K113" i="1"/>
  <c r="K164" i="1" s="1"/>
  <c r="K163" i="1" s="1"/>
  <c r="N71" i="1"/>
  <c r="N68" i="1" s="1"/>
  <c r="N107" i="1" s="1"/>
  <c r="N108" i="1"/>
  <c r="G48" i="1"/>
  <c r="H21" i="1"/>
  <c r="H20" i="1"/>
  <c r="H65" i="1" s="1"/>
  <c r="G65" i="1" s="1"/>
  <c r="H19" i="1"/>
  <c r="G19" i="1" s="1"/>
  <c r="M115" i="1"/>
  <c r="M112" i="1" s="1"/>
  <c r="G118" i="1"/>
  <c r="G116" i="1"/>
  <c r="G98" i="1"/>
  <c r="M71" i="1"/>
  <c r="M68" i="1" s="1"/>
  <c r="M107" i="1" s="1"/>
  <c r="M21" i="1"/>
  <c r="M18" i="1" s="1"/>
  <c r="G36" i="1"/>
  <c r="G172" i="1"/>
  <c r="G174" i="1"/>
  <c r="G148" i="1"/>
  <c r="L112" i="1"/>
  <c r="H112" i="1"/>
  <c r="G114" i="1"/>
  <c r="H165" i="1"/>
  <c r="G165" i="1" s="1"/>
  <c r="H164" i="1"/>
  <c r="G177" i="1"/>
  <c r="G173" i="1"/>
  <c r="I157" i="1"/>
  <c r="G157" i="1" s="1"/>
  <c r="G151" i="1"/>
  <c r="G149" i="1"/>
  <c r="G121" i="1"/>
  <c r="G117" i="1"/>
  <c r="I115" i="1"/>
  <c r="I112" i="1" s="1"/>
  <c r="I113" i="1"/>
  <c r="I164" i="1" s="1"/>
  <c r="I163" i="1" s="1"/>
  <c r="G101" i="1"/>
  <c r="O107" i="1"/>
  <c r="I107" i="1"/>
  <c r="O63" i="1"/>
  <c r="M63" i="1"/>
  <c r="G150" i="1"/>
  <c r="G70" i="1"/>
  <c r="H109" i="1"/>
  <c r="H108" i="1"/>
  <c r="G69" i="1"/>
  <c r="N63" i="1"/>
  <c r="L63" i="1"/>
  <c r="G104" i="1"/>
  <c r="G73" i="1"/>
  <c r="G57" i="1"/>
  <c r="G23" i="1"/>
  <c r="G74" i="1"/>
  <c r="G72" i="1"/>
  <c r="G24" i="1"/>
  <c r="G22" i="1"/>
  <c r="G232" i="1"/>
  <c r="G231" i="1"/>
  <c r="G229" i="1"/>
  <c r="G228" i="1"/>
  <c r="G226" i="1"/>
  <c r="G225" i="1"/>
  <c r="G223" i="1"/>
  <c r="G222" i="1"/>
  <c r="G220" i="1"/>
  <c r="G219" i="1"/>
  <c r="G211" i="1"/>
  <c r="G210" i="1"/>
  <c r="G206" i="1"/>
  <c r="G205" i="1"/>
  <c r="G203" i="1"/>
  <c r="G202" i="1"/>
  <c r="G197" i="1"/>
  <c r="G196" i="1"/>
  <c r="G194" i="1"/>
  <c r="G193" i="1"/>
  <c r="G108" i="1" l="1"/>
  <c r="G109" i="1"/>
  <c r="G21" i="1"/>
  <c r="M163" i="1"/>
  <c r="H64" i="1"/>
  <c r="H63" i="1" s="1"/>
  <c r="G63" i="1" s="1"/>
  <c r="H18" i="1"/>
  <c r="G18" i="1" s="1"/>
  <c r="G20" i="1"/>
  <c r="G71" i="1"/>
  <c r="G68" i="1"/>
  <c r="H107" i="1"/>
  <c r="G107" i="1" s="1"/>
  <c r="G113" i="1"/>
  <c r="G112" i="1"/>
  <c r="H163" i="1"/>
  <c r="G163" i="1" s="1"/>
  <c r="G164" i="1"/>
  <c r="G115" i="1"/>
  <c r="O200" i="1"/>
  <c r="O170" i="1" s="1"/>
  <c r="O230" i="1"/>
  <c r="O227" i="1"/>
  <c r="O224" i="1"/>
  <c r="O221" i="1"/>
  <c r="O218" i="1"/>
  <c r="O217" i="1"/>
  <c r="O214" i="1" s="1"/>
  <c r="O235" i="1" s="1"/>
  <c r="O216" i="1"/>
  <c r="O213" i="1" s="1"/>
  <c r="O234" i="1" s="1"/>
  <c r="O204" i="1"/>
  <c r="O198" i="1" s="1"/>
  <c r="O201" i="1"/>
  <c r="O199" i="1"/>
  <c r="O169" i="1" s="1"/>
  <c r="O195" i="1"/>
  <c r="O192" i="1"/>
  <c r="O171" i="1" s="1"/>
  <c r="O168" i="1" s="1"/>
  <c r="G64" i="1" l="1"/>
  <c r="O215" i="1"/>
  <c r="O212" i="1" s="1"/>
  <c r="O209" i="1"/>
  <c r="O233" i="1"/>
  <c r="O208" i="1"/>
  <c r="O207" i="1" l="1"/>
  <c r="O238" i="1"/>
  <c r="O237" i="1"/>
  <c r="O236" i="1" l="1"/>
  <c r="L199" i="1" l="1"/>
  <c r="L169" i="1" s="1"/>
  <c r="L200" i="1"/>
  <c r="L170" i="1" s="1"/>
  <c r="N204" i="1"/>
  <c r="M204" i="1"/>
  <c r="L204" i="1"/>
  <c r="L198" i="1" s="1"/>
  <c r="K204" i="1"/>
  <c r="J204" i="1"/>
  <c r="I204" i="1"/>
  <c r="H204" i="1"/>
  <c r="G204" i="1" l="1"/>
  <c r="L221" i="1"/>
  <c r="K216" i="1" l="1"/>
  <c r="K217" i="1"/>
  <c r="L217" i="1"/>
  <c r="N230" i="1" l="1"/>
  <c r="N227" i="1"/>
  <c r="N224" i="1"/>
  <c r="N221" i="1"/>
  <c r="N218" i="1"/>
  <c r="N217" i="1"/>
  <c r="N216" i="1"/>
  <c r="N213" i="1" s="1"/>
  <c r="N234" i="1" s="1"/>
  <c r="N214" i="1"/>
  <c r="N235" i="1" s="1"/>
  <c r="N201" i="1"/>
  <c r="N198" i="1" s="1"/>
  <c r="N200" i="1"/>
  <c r="N170" i="1" s="1"/>
  <c r="N199" i="1"/>
  <c r="N169" i="1" s="1"/>
  <c r="N195" i="1"/>
  <c r="N192" i="1"/>
  <c r="N171" i="1" s="1"/>
  <c r="N168" i="1" s="1"/>
  <c r="N209" i="1" l="1"/>
  <c r="N215" i="1"/>
  <c r="N212" i="1" s="1"/>
  <c r="N208" i="1"/>
  <c r="N207" i="1"/>
  <c r="N233" i="1"/>
  <c r="M195" i="1"/>
  <c r="L195" i="1"/>
  <c r="K195" i="1"/>
  <c r="J195" i="1"/>
  <c r="I195" i="1"/>
  <c r="H195" i="1"/>
  <c r="G195" i="1" l="1"/>
  <c r="N238" i="1"/>
  <c r="N237" i="1"/>
  <c r="N236" i="1" l="1"/>
  <c r="J217" i="1" l="1"/>
  <c r="M230" i="1"/>
  <c r="L230" i="1"/>
  <c r="K230" i="1"/>
  <c r="J230" i="1"/>
  <c r="I230" i="1"/>
  <c r="H230" i="1"/>
  <c r="G230" i="1" l="1"/>
  <c r="M192" i="1" l="1"/>
  <c r="M171" i="1" s="1"/>
  <c r="L192" i="1"/>
  <c r="L171" i="1" s="1"/>
  <c r="L168" i="1" s="1"/>
  <c r="K192" i="1"/>
  <c r="K171" i="1" s="1"/>
  <c r="J192" i="1"/>
  <c r="J171" i="1" s="1"/>
  <c r="I192" i="1"/>
  <c r="I171" i="1" s="1"/>
  <c r="H192" i="1"/>
  <c r="H171" i="1" s="1"/>
  <c r="G171" i="1" l="1"/>
  <c r="G192" i="1"/>
  <c r="M200" i="1"/>
  <c r="M170" i="1" s="1"/>
  <c r="K200" i="1"/>
  <c r="K170" i="1" s="1"/>
  <c r="J200" i="1"/>
  <c r="J170" i="1" s="1"/>
  <c r="I200" i="1"/>
  <c r="I170" i="1" s="1"/>
  <c r="M199" i="1"/>
  <c r="M169" i="1" s="1"/>
  <c r="K199" i="1"/>
  <c r="K169" i="1" s="1"/>
  <c r="J199" i="1"/>
  <c r="J169" i="1" s="1"/>
  <c r="I199" i="1"/>
  <c r="I169" i="1" s="1"/>
  <c r="H199" i="1"/>
  <c r="H169" i="1" s="1"/>
  <c r="H200" i="1"/>
  <c r="H170" i="1" s="1"/>
  <c r="M201" i="1"/>
  <c r="M198" i="1" s="1"/>
  <c r="M168" i="1" s="1"/>
  <c r="L201" i="1"/>
  <c r="K201" i="1"/>
  <c r="K198" i="1" s="1"/>
  <c r="K168" i="1" s="1"/>
  <c r="J201" i="1"/>
  <c r="J198" i="1" s="1"/>
  <c r="J168" i="1" s="1"/>
  <c r="I201" i="1"/>
  <c r="I198" i="1" s="1"/>
  <c r="I168" i="1" s="1"/>
  <c r="H201" i="1"/>
  <c r="G170" i="1" l="1"/>
  <c r="G169" i="1"/>
  <c r="G201" i="1"/>
  <c r="G200" i="1"/>
  <c r="G199" i="1"/>
  <c r="H198" i="1"/>
  <c r="G198" i="1" l="1"/>
  <c r="H168" i="1"/>
  <c r="G168" i="1" s="1"/>
  <c r="J208" i="1"/>
  <c r="K208" i="1"/>
  <c r="L208" i="1"/>
  <c r="M208" i="1"/>
  <c r="J209" i="1"/>
  <c r="K209" i="1"/>
  <c r="L209" i="1"/>
  <c r="M209" i="1"/>
  <c r="M217" i="1" l="1"/>
  <c r="M214" i="1" s="1"/>
  <c r="M235" i="1" s="1"/>
  <c r="K214" i="1"/>
  <c r="K235" i="1" s="1"/>
  <c r="I217" i="1"/>
  <c r="H217" i="1"/>
  <c r="M216" i="1"/>
  <c r="M213" i="1" s="1"/>
  <c r="M234" i="1" s="1"/>
  <c r="L216" i="1"/>
  <c r="L213" i="1" s="1"/>
  <c r="L234" i="1" s="1"/>
  <c r="K213" i="1"/>
  <c r="K234" i="1" s="1"/>
  <c r="J216" i="1"/>
  <c r="J213" i="1" s="1"/>
  <c r="J234" i="1" s="1"/>
  <c r="I216" i="1"/>
  <c r="I213" i="1" s="1"/>
  <c r="I234" i="1" s="1"/>
  <c r="H216" i="1"/>
  <c r="L214" i="1"/>
  <c r="L235" i="1" s="1"/>
  <c r="J214" i="1"/>
  <c r="J235" i="1" s="1"/>
  <c r="I214" i="1"/>
  <c r="I235" i="1" s="1"/>
  <c r="I209" i="1"/>
  <c r="I208" i="1"/>
  <c r="M224" i="1"/>
  <c r="L224" i="1"/>
  <c r="K224" i="1"/>
  <c r="J224" i="1"/>
  <c r="I224" i="1"/>
  <c r="H224" i="1"/>
  <c r="M221" i="1"/>
  <c r="K221" i="1"/>
  <c r="J221" i="1"/>
  <c r="I221" i="1"/>
  <c r="H221" i="1"/>
  <c r="M218" i="1"/>
  <c r="L218" i="1"/>
  <c r="K218" i="1"/>
  <c r="J218" i="1"/>
  <c r="I218" i="1"/>
  <c r="H218" i="1"/>
  <c r="G216" i="1" l="1"/>
  <c r="G217" i="1"/>
  <c r="G218" i="1"/>
  <c r="G221" i="1"/>
  <c r="G224" i="1"/>
  <c r="H213" i="1"/>
  <c r="G213" i="1" s="1"/>
  <c r="H214" i="1"/>
  <c r="G214" i="1" s="1"/>
  <c r="L237" i="1"/>
  <c r="M237" i="1"/>
  <c r="L233" i="1"/>
  <c r="M233" i="1"/>
  <c r="I233" i="1"/>
  <c r="K233" i="1"/>
  <c r="J233" i="1"/>
  <c r="I207" i="1"/>
  <c r="K237" i="1"/>
  <c r="H235" i="1" l="1"/>
  <c r="G235" i="1" s="1"/>
  <c r="H234" i="1"/>
  <c r="G234" i="1" s="1"/>
  <c r="H208" i="1"/>
  <c r="G208" i="1" s="1"/>
  <c r="L238" i="1"/>
  <c r="L236" i="1" s="1"/>
  <c r="K238" i="1"/>
  <c r="K236" i="1" s="1"/>
  <c r="M238" i="1"/>
  <c r="J238" i="1"/>
  <c r="I238" i="1"/>
  <c r="M236" i="1" l="1"/>
  <c r="H233" i="1"/>
  <c r="G233" i="1" s="1"/>
  <c r="K207" i="1"/>
  <c r="H237" i="1"/>
  <c r="I237" i="1"/>
  <c r="I236" i="1" s="1"/>
  <c r="J237" i="1"/>
  <c r="J236" i="1" s="1"/>
  <c r="G237" i="1" l="1"/>
  <c r="M227" i="1"/>
  <c r="M215" i="1" s="1"/>
  <c r="M212" i="1" s="1"/>
  <c r="L227" i="1"/>
  <c r="L215" i="1" s="1"/>
  <c r="L212" i="1" s="1"/>
  <c r="K227" i="1"/>
  <c r="J227" i="1"/>
  <c r="I227" i="1"/>
  <c r="I215" i="1" s="1"/>
  <c r="I212" i="1" s="1"/>
  <c r="H227" i="1"/>
  <c r="G227" i="1" s="1"/>
  <c r="K215" i="1" l="1"/>
  <c r="K212" i="1" s="1"/>
  <c r="H215" i="1"/>
  <c r="J215" i="1"/>
  <c r="J212" i="1" s="1"/>
  <c r="M207" i="1"/>
  <c r="L207" i="1"/>
  <c r="J207" i="1"/>
  <c r="G215" i="1" l="1"/>
  <c r="H212" i="1"/>
  <c r="G212" i="1" s="1"/>
  <c r="H209" i="1" l="1"/>
  <c r="G209" i="1" s="1"/>
  <c r="H207" i="1" l="1"/>
  <c r="G207" i="1" s="1"/>
  <c r="H238" i="1"/>
  <c r="G238" i="1" s="1"/>
  <c r="H236" i="1" l="1"/>
  <c r="G236" i="1" s="1"/>
</calcChain>
</file>

<file path=xl/sharedStrings.xml><?xml version="1.0" encoding="utf-8"?>
<sst xmlns="http://schemas.openxmlformats.org/spreadsheetml/2006/main" count="1031" uniqueCount="224">
  <si>
    <t>№ п/п</t>
  </si>
  <si>
    <t>Наименование показателя</t>
  </si>
  <si>
    <t>Срок реализации</t>
  </si>
  <si>
    <t>по (год)</t>
  </si>
  <si>
    <t>Финансовое обеспечение</t>
  </si>
  <si>
    <t>Источник</t>
  </si>
  <si>
    <t>Всего</t>
  </si>
  <si>
    <t>в том числе по годам реализации муниципальной программы</t>
  </si>
  <si>
    <t>2020 г.</t>
  </si>
  <si>
    <t>Целевые индикаторы реализации мероприятия (группы мероприятий) муниципальной программы</t>
  </si>
  <si>
    <t>Наименование</t>
  </si>
  <si>
    <t>Значение</t>
  </si>
  <si>
    <t>Единица измере  ния</t>
  </si>
  <si>
    <t>Х</t>
  </si>
  <si>
    <t xml:space="preserve">с                      (год)         </t>
  </si>
  <si>
    <t>Комитет по культуре администрации Русско-Полянского муниципального района Омской области</t>
  </si>
  <si>
    <t>всего, из них расходы за счет:</t>
  </si>
  <si>
    <t>Всего по муниципальной программе</t>
  </si>
  <si>
    <t xml:space="preserve">2. Поступлений целевого характера </t>
  </si>
  <si>
    <t xml:space="preserve">1. Налоговых и неналоговых доходов, поступлений нецелевого характера </t>
  </si>
  <si>
    <t>1. Налоговых и неналоговых доходов, поступлений нецелевого характера</t>
  </si>
  <si>
    <t>2. Поступлений целевого характера</t>
  </si>
  <si>
    <t>2021 г.</t>
  </si>
  <si>
    <t>2022 г.</t>
  </si>
  <si>
    <t>2023 г.</t>
  </si>
  <si>
    <t>2024 г.</t>
  </si>
  <si>
    <t>2025 г.</t>
  </si>
  <si>
    <t>Объем (рублей)</t>
  </si>
  <si>
    <t>Мероприятие 1: Создание условий для библиотечного обслуживания населения на территории Русско-Полянского муниципального района Омской области</t>
  </si>
  <si>
    <t>Мероприятие 3:  Проведение капитальных, текущих ремонтов и улучшение материально-технической базы в учреждениях дополнительного образования в сфере культуры</t>
  </si>
  <si>
    <t>%</t>
  </si>
  <si>
    <t>чел.</t>
  </si>
  <si>
    <t>Цель подпрограммы №1 муниципальной программы:  Развитие  самодеятельного художественного творчества в Русско-Полянском районе, обеспечение роста его качества и доступности для населения.</t>
  </si>
  <si>
    <t>Мероприятие 2: Создание условий для комплектования книжных фондов библиотек Русско-Полянского муниципального района Омской области</t>
  </si>
  <si>
    <t>Мероприятие 3: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</si>
  <si>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 xml:space="preserve"> Мероприятие 3: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</si>
  <si>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Мероприятие 1: Предоставление дополнительного образования детей в детских школах искусств</t>
  </si>
  <si>
    <t>Мероприятие 2: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</si>
  <si>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Мероприятие 1: Создание условий для бюджетного (бухгалтерского) обслуживания муниципального органа управления и учреждений культуры, подведомственных Комитету по культуре.</t>
  </si>
  <si>
    <t>Мероприятие 4:  Создание условий для повышения квалификации специалистов сферы культуры</t>
  </si>
  <si>
    <t>соблюдение доли софинансирования</t>
  </si>
  <si>
    <t>отношение заработной платы одного работника к средней заработной плате по Омской области</t>
  </si>
  <si>
    <t>ед.</t>
  </si>
  <si>
    <t>количество проведённых культурно-массовых мероприятий</t>
  </si>
  <si>
    <t>количество экземпляров книжного фонда</t>
  </si>
  <si>
    <t>число проведённых мероприятий</t>
  </si>
  <si>
    <t>количество проведённых мероприятий</t>
  </si>
  <si>
    <t>Цель муниципальной программы: Создание благоприятных условий для укрепления единого культурного пространства и сохранения культурного наследия Русско-Полянского района, развития культурного и духовного потенциала населения, обеспечения свободы творчества и прав граждан на участие в культурной жизни и доступ к культурным ценностям, развития туризма в Русско-Полянском районе</t>
  </si>
  <si>
    <t>Задача №1 муниципальной программы: Развитие культурно-досугового обслуживания населения на территории района.  Развитие и популяризация самодеятельного художественного творчества</t>
  </si>
  <si>
    <t>Задача №3 муниципальной программы: Развитие музейного дела и туризма на территории района</t>
  </si>
  <si>
    <t>Задача №5 муниципальной программы: Развитие системы управления и кадрового потенциала в сфере культуры</t>
  </si>
  <si>
    <t xml:space="preserve">Задача подпрограммы №1 муниципальной программы:  Проведение мероприятий, направленных на поддержку  самодеятельного художественного творчества. Организация досуга населения, участия в конкурсах, фестивалях разного уровня </t>
  </si>
  <si>
    <t>Мероприятие 1: Создание условий для организации досуга населения учреждениями Русско-Полянского муниципального района Омской области</t>
  </si>
  <si>
    <t>Мероприятие 3: Проведение капитальных, текущих ремонтов и улучшение материально-технической базы культурно-досуговых учреждений Русско-Полянского муниципального района Омской области</t>
  </si>
  <si>
    <t>Мероприятие 4: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</si>
  <si>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 xml:space="preserve">Задача подпрограммы № 2: Развитие информационных технологий в библиотеках. Укрепление положительного имиджа библиотеки, как надёжного партнёра в социально-экономическом развитии территории </t>
  </si>
  <si>
    <t>Цель подпрограммы №2 муниципальной программы:  Расширение доступа населения к информационным ресурсам в сфере библиотечного обслуживания</t>
  </si>
  <si>
    <t>Задача №2 муниципальной программы: Развитие библиотечно-информационных услуг на территории района</t>
  </si>
  <si>
    <t>Основное мероприятие: Создание условий для библиотечного обслуживания населения</t>
  </si>
  <si>
    <t>Цель подпрограммы №3 муниципальной программы:  Расширение доступа населения к музейным коллекциям и объектам событийного туризма</t>
  </si>
  <si>
    <t>Задача подпрограммы № 3: Сохранение культурного наследия на территории района. Повышение привлекательности и комфортности музея и района в целом для посетителей</t>
  </si>
  <si>
    <t>Мероприятие 2: Проведение мероприятий по сохранению и формированию гражданско-патриотических традиций</t>
  </si>
  <si>
    <t>Задача №4 муниципальной программы: Развитие дополнительного образования детей и молодежи</t>
  </si>
  <si>
    <t>Цель подпрограммы №4 муниципальной программы:  Оьеспечение населения услугами по предоставлению дополнительного образования в фере культуры</t>
  </si>
  <si>
    <t>Задача подпрограммы №4: Ранее выявление талантов, предпрофессиональное становление личности. Художественно-эстетическое просвещение</t>
  </si>
  <si>
    <t>Основное мероприятие: Создание условий для организации дополнительного образования в детских школах искусств на территории района</t>
  </si>
  <si>
    <t xml:space="preserve"> Мероприятие 4: Создание условий для участия детей и молодёжи в конкурсах и творческих проектах в сфере образования и культуры</t>
  </si>
  <si>
    <t>Цель подпрограммы №5 муниципальной программы:  Повышение престижа професии работника культуры</t>
  </si>
  <si>
    <t>Задача подпрограммы № 5: Актулизация востребованных компетенций работников сферы культуры. Повышение эффективности использования имеющегося кадрового потенциала</t>
  </si>
  <si>
    <t>Мероприятие 3: Руководство и управление в сфере установленных функций органов местного самоуправления Русско-Полянского муниципального района Омской области</t>
  </si>
  <si>
    <t>Мероприятие 2 : Софинансирование расходов муниципальных образований Омской области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</si>
  <si>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 xml:space="preserve">Комитет по культуре администрации Русско-Полянского муниципального района </t>
  </si>
  <si>
    <t xml:space="preserve">Комитет по культуре  администрации Русско-Полянского муниципального района </t>
  </si>
  <si>
    <t>1.1</t>
  </si>
  <si>
    <t>1.1.1</t>
  </si>
  <si>
    <t>1.1.2</t>
  </si>
  <si>
    <t>1.1.3</t>
  </si>
  <si>
    <t>1.1.4</t>
  </si>
  <si>
    <t>2</t>
  </si>
  <si>
    <t>2.1</t>
  </si>
  <si>
    <t>2.1.1</t>
  </si>
  <si>
    <t>2.1.2</t>
  </si>
  <si>
    <t>2.1.3</t>
  </si>
  <si>
    <t>2.1.4</t>
  </si>
  <si>
    <t>3</t>
  </si>
  <si>
    <t>3.1</t>
  </si>
  <si>
    <t>3.1.1</t>
  </si>
  <si>
    <t>3.1.2</t>
  </si>
  <si>
    <t>3.1.3</t>
  </si>
  <si>
    <t>3.1.4</t>
  </si>
  <si>
    <t>4</t>
  </si>
  <si>
    <t>4.1</t>
  </si>
  <si>
    <t>4.1.1</t>
  </si>
  <si>
    <t>4.1.2</t>
  </si>
  <si>
    <t>4.1.3</t>
  </si>
  <si>
    <t>4.1.4</t>
  </si>
  <si>
    <t>5</t>
  </si>
  <si>
    <t>5.1</t>
  </si>
  <si>
    <t>5.1.1</t>
  </si>
  <si>
    <t>5.1.2</t>
  </si>
  <si>
    <t>5.1.3</t>
  </si>
  <si>
    <t>5.1.4</t>
  </si>
  <si>
    <t>ед</t>
  </si>
  <si>
    <t xml:space="preserve">доля экспонируемых музейных предметов от общего числа музейных предметов основного фонда </t>
  </si>
  <si>
    <t xml:space="preserve">число учреждений, в которых проведены капитальный ремонт, ремонт и материально-техническое оснащение объектов, улучшена материально-техническая база </t>
  </si>
  <si>
    <t>количество проведённых ремонтов и приобритённого оборудования</t>
  </si>
  <si>
    <t xml:space="preserve">количество детей в возрасте 5-18 лет, получающих услуги по долнительному образованию </t>
  </si>
  <si>
    <t>число обучающихся, принявших участие в конкурсах, творческих проектах</t>
  </si>
  <si>
    <t>доля удовлетворенности населения качеством услуг в сфере культуры</t>
  </si>
  <si>
    <t xml:space="preserve">количество руководителей и специалистов, прошедших повышение квалификации </t>
  </si>
  <si>
    <t xml:space="preserve">Соисполнитель, исполнитель основного мероприятия, исполнитель ведомственной целевой программы, исполнитель мероприятия </t>
  </si>
  <si>
    <t xml:space="preserve">Всего                         </t>
  </si>
  <si>
    <t xml:space="preserve">количество проведённых  культурно-массовых мероприятий </t>
  </si>
  <si>
    <t>количество посещений библиотек</t>
  </si>
  <si>
    <t>Итого по подпрограмме 1 муниципальной программы</t>
  </si>
  <si>
    <t>Итого по подпрограмме 2 муниципальной программы</t>
  </si>
  <si>
    <t>Итого по подпрограмме 3 муниципальной программы</t>
  </si>
  <si>
    <t>Итого по подпрограмме 4 муниципальной программы</t>
  </si>
  <si>
    <t>Итого по подпрограмме 5 муниципальной программы</t>
  </si>
  <si>
    <t>Количество приобретенного специализированного автотранспорта</t>
  </si>
  <si>
    <t>1.2</t>
  </si>
  <si>
    <t>1.2.1</t>
  </si>
  <si>
    <t>Основное мероприятие  1 подпрограммы: Создание  условий для культурно-досугового обслуживания населения и популяризации самодеятельного художественного творчества.</t>
  </si>
  <si>
    <t>Основное мероприятие  2 подпрограммы: Реализация мероприятий, направленных на достижение целей федерального проекта "Культурная среда"</t>
  </si>
  <si>
    <t>количество проведённых ремонтов и приобретённого оборудования</t>
  </si>
  <si>
    <t>Мероприятие 4: Проведение мероприятий по сохранению и формированию гражданско-патриотических традиций</t>
  </si>
  <si>
    <t>3.1.5</t>
  </si>
  <si>
    <t>Мероприятие 5: Софинансирование расходов на ремонт и материально-техническое оснащение объектов, находящихся в муниципальной собственности</t>
  </si>
  <si>
    <t>Мероприятие 4: Проведение капитальных, текущих ремонтов и улучшение материально-технической базы муниципального музея</t>
  </si>
  <si>
    <t>4.1.5</t>
  </si>
  <si>
    <t>единиц</t>
  </si>
  <si>
    <t>4.1.6</t>
  </si>
  <si>
    <t xml:space="preserve"> Мероприятие 6: Софинансирование расходов муниципальных образований Омской области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</si>
  <si>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Доля софинансирования расходов из местного бюджета</t>
  </si>
  <si>
    <t>процентов</t>
  </si>
  <si>
    <t>2.1.5</t>
  </si>
  <si>
    <t xml:space="preserve">количество учреждений, в которых выполнены мероприятия по капитальному, текущему ремонту и улучшению материально-технической базы библиотечной системы Русско-Полянского муниципального района Омской области </t>
  </si>
  <si>
    <t>1.1.5</t>
  </si>
  <si>
    <t>Мероприятие 5: Предоставление иных межбюджетных трансфертов на создание условий для организации досуга и обеспечения жителей поселения услугами организаций культуры</t>
  </si>
  <si>
    <t>степень реализации мероприятия</t>
  </si>
  <si>
    <t>1.1.6</t>
  </si>
  <si>
    <t>Мероприятие 6: Обеспечение развития и укрепления материально-технической базы домов культуры в населенных пунктах с числом жителей до 50 тысяч человек</t>
  </si>
  <si>
    <t>2.1.6</t>
  </si>
  <si>
    <t>число учреждений, в которых проведены развития и укрепления материально-технической базы домов культуры в населенных пунктах с числом жителей до 50 тысяч человек</t>
  </si>
  <si>
    <t>количество учреждений, в которых выполнены мероприятия по  ремонт и материально-техническое оснащение объектов, находящихся в муниципальной собственности</t>
  </si>
  <si>
    <t>3.1.6</t>
  </si>
  <si>
    <t>1.1.7</t>
  </si>
  <si>
    <t>Мероприятие 7: Проведение мероприятий направленных на сохранение, возрождение и развитие народных художественных промыслов и ремесел</t>
  </si>
  <si>
    <t>количество денежных поощрений, выплаченных муниципальным учреждениям в сфере культуры, находящимся на территориях сельских поселений Русско-Полянского муниципального района Омской области</t>
  </si>
  <si>
    <t>2.1.7</t>
  </si>
  <si>
    <t>Мероприятие 6: Софинансирование расходов на ремонт и материально-техническое оснащение объектов, находящихся в муниципальной собственности</t>
  </si>
  <si>
    <t>2.1.8</t>
  </si>
  <si>
    <t>число учреждений, в которых проведены капитальный ремонт</t>
  </si>
  <si>
    <t>1.2.2</t>
  </si>
  <si>
    <t>Мероприятие 7: Поддержка отрасли культуры (выплата денежного поощрения лучшим муниципальным учреждениям культуры, находящимся на территориях сельских поселений Омской области)</t>
  </si>
  <si>
    <t>Мероприятие 1: 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</si>
  <si>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4.2</t>
  </si>
  <si>
    <t>4.2.1</t>
  </si>
  <si>
    <t>Мероприятие 1: Государственная поддержка отрасли культуры (приобретение музыкальных инструментов, оборудования и материалов для муниципальных детских школ искусств по видам искусств)</t>
  </si>
  <si>
    <t>2.2</t>
  </si>
  <si>
    <t>2.2.1</t>
  </si>
  <si>
    <t>Мероприятие 1: Государственная поддержка отрасли культуры (выплата денежного поощрения лучшим муниципальным учреждениям культуры, находящимся на территориях сельских поселений Омской области, и их работникам)</t>
  </si>
  <si>
    <t>Мероприятие 2 Развитие сети учреждений культурно-досугового типа</t>
  </si>
  <si>
    <t>1.1.8</t>
  </si>
  <si>
    <t>Мероприятие 8: Софинансирование расходов на развитие сети учреждений культурно-досугового типа</t>
  </si>
  <si>
    <t>4.1.7</t>
  </si>
  <si>
    <t xml:space="preserve">отсутствие просроченной кредиторской и дебиторской задолженности </t>
  </si>
  <si>
    <t>Мероприятие 8:Реконструкция и (или) капитальный ремонт муниципальных музеев</t>
  </si>
  <si>
    <t>3.1.7</t>
  </si>
  <si>
    <t>3.1.8</t>
  </si>
  <si>
    <t>количество учреждений, в которых выполнены мероприятия по  техническому оснащению муниципальных музеев</t>
  </si>
  <si>
    <t>количество учреждений, в которых выполнены мероприятия по реконструкции и (или) капитальному ремонту муниципальных музеев</t>
  </si>
  <si>
    <t>Мероприятие 1: Создание условий для предоставления доступа населения к музейным коллекциям и предметам</t>
  </si>
  <si>
    <t>5.1.5</t>
  </si>
  <si>
    <t>Основное мероприятие  2 подпрограммы: Реализация мероприятия, направленного на достижение целей федерального проекта "Творческие люди"</t>
  </si>
  <si>
    <t>1.1.9</t>
  </si>
  <si>
    <t>Мероприятие 9: Проведение мероприятий по поддержке традиционной народной культуры, самодеятельного художественного творчества</t>
  </si>
  <si>
    <t>Основное мероприятие : Создание системы управления и кадрового потенциала в сфере культуры Русско-Полянского муниципального района Омской области</t>
  </si>
  <si>
    <t>3.1.9</t>
  </si>
  <si>
    <t>Мероприятие 9: Создание условий для организации туристических маршрутов</t>
  </si>
  <si>
    <t>Мероприятие 9: Софинансирование расходов на комплектование книжных фондов общедоступных (публичных) библиотек муниципальных образований Омской области</t>
  </si>
  <si>
    <t>2.1.9</t>
  </si>
  <si>
    <t>3.2</t>
  </si>
  <si>
    <t>Основное мероприятие 1: Создание условий для предоставления доступа населения к музейным коллекциям и объектам событийного туризма</t>
  </si>
  <si>
    <t>3.2.1</t>
  </si>
  <si>
    <t>число учреждений, в которых проведены реконструкция и капитальный ремонт</t>
  </si>
  <si>
    <t>количество туристических маршрутов</t>
  </si>
  <si>
    <t>Мероприятие 5: Проведение капитальных, текущих ремонтов и улучшение материально-технической базы библиотек</t>
  </si>
  <si>
    <t>Мероприятие 7: Софинансирование расходов на ремонт и материально-техническое оснащение объектов, находящихся в муниципальной собственности</t>
  </si>
  <si>
    <t>3.3</t>
  </si>
  <si>
    <t>3.3.1</t>
  </si>
  <si>
    <t xml:space="preserve">количество мероприятий в организации и проведении которых принимали участие волонтёры </t>
  </si>
  <si>
    <t>Основное мероприятие  3 подпрограммы: Развитие добровольчества в учреждениях культуры</t>
  </si>
  <si>
    <t>Мероприятие 1 Создание условий для организации и проведения мероприятий с привлечением волонтёров</t>
  </si>
  <si>
    <t>Мероприятие 1 Реконструкция и капитальный ремонт региональных и муниципальных музеев</t>
  </si>
  <si>
    <t>Мероприятие 7: Техническое оснащение региональных и  муниципальных музеев</t>
  </si>
  <si>
    <t>количество учреждений, в которых выполнены мероприятия по  техническому оснащению региональных и муниципальных музеев</t>
  </si>
  <si>
    <t>4.1.8</t>
  </si>
  <si>
    <t>Мероприятие 7: Приобретение музыкальных инструментов, оборудования и материалов для муниципальных детских школ искусств по видам искусств.</t>
  </si>
  <si>
    <t>количество учреждений, в которых выполнены мероприятия по приобретению музыкальных инструментов, оборудования и материалов для муниципальных детских школ искусств по видам искусств.</t>
  </si>
  <si>
    <t>2026 г.</t>
  </si>
  <si>
    <t>Мероприятие 5:  Поощрение муниципальной управленческой команды Омской области за достижение Омской областью в 2022 году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указанных в пунктах 4, 5 Правил распределения в 2023 году между субъектами Российской Федерации межбюджетных трансфертов в форме дотаций (грантов) на основе достигнутых ими за отчетный период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Федерации, утвержденных постановлением Правительства Российской Федерации от 13 июня 2023 года № 971</t>
  </si>
  <si>
    <t>Мероприятие 8: Государственная поддержка отрасли культуры (комплектование книжных фондов общедоступных (публичных) библиотек муниципальных образований Омской области)</t>
  </si>
  <si>
    <t>Мероприятие 7: Техническое оснащение региональных и муниципальных музеев</t>
  </si>
  <si>
    <t>3.2.2</t>
  </si>
  <si>
    <t>число учреждений, в которых проведены техническое оснащение</t>
  </si>
  <si>
    <t>Мероприятие 2 Техническое оснащение региональных и муниципальных музеев</t>
  </si>
  <si>
    <t xml:space="preserve"> Мероприятие 5: Софинансирование расходов на модернизацию путем реконструкции и (или) капитального ремонта муниципальных детских школ искусств по видам искусств</t>
  </si>
  <si>
    <t xml:space="preserve">количество проведенных мероприятий на модернизацию путем реконструкции и (или) капитального ремонта </t>
  </si>
  <si>
    <t>Основное мероприятие  2 подпрограммы: Региональный проект "Культурная среда", направленный на достижение целей национального проекта "Культура"</t>
  </si>
  <si>
    <t>4.2.2</t>
  </si>
  <si>
    <t>Мероприятие 1: Государственная поддержка отрасли культуры (софинансирование расходов на модернизацию путем реконструкции и (или) капитального ремонта муниципальных детских школ искусств по видам искусств)</t>
  </si>
  <si>
    <t xml:space="preserve"> реконструировано и (или) капитально отремонтированы муниципальные детские школы искусств по видам искусств</t>
  </si>
  <si>
    <t>кколичество учреждений, в которых выполнены мероприятия по  ремонт и материально-техническое оснащение объектов, находящихся в муниципальной собственности</t>
  </si>
  <si>
    <t>СТРУКТУРА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"Развитие культуры и туризма в Русско-Полянском муниципальном районе Омской области"</t>
  </si>
  <si>
    <t>1.1.10</t>
  </si>
  <si>
    <t>количество учреждений, в которых выполнены мероприятия по  ремонт и материально-техническое оснащение объектов</t>
  </si>
  <si>
    <t>Мероприятие 10: Софинансирование расходов на ремонт и материально-техническое оснащение объектов, находящихся в муниципальной собственности</t>
  </si>
  <si>
    <t>2027 г.</t>
  </si>
  <si>
    <t>3.1.10</t>
  </si>
  <si>
    <t>Мероприятие 7: Реализация инициативных проектов в сфере культуры на территории муниципальных образований Омской области</t>
  </si>
  <si>
    <t>количество учреждений в которых выполнены мероприятия по  реализации инициативных проектов</t>
  </si>
  <si>
    <t>Приложение № 2 к муниципальной программе Русско-Полянского муниципального района Омской области "Развитие культуры и туризма в Русско-Полянском муниципальном районе Омской области "</t>
  </si>
  <si>
    <t xml:space="preserve">Приложение к постановлению Администрации Русско-Полянского
муниципального района Омской области
от 30.06.2025  № 351-п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</si>
</sst>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trike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textRotation="90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center" textRotation="90"/>
    </xf>
    <xf numFmtId="2" fontId="5" fillId="2" borderId="1" xfId="0" applyNumberFormat="1" applyFont="1" applyFill="1" applyBorder="1" applyAlignment="1">
      <alignment vertical="center" textRotation="90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2" fillId="4" borderId="0" xfId="0" applyFont="1" applyFill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89"/>
    </xf>
    <xf numFmtId="0" fontId="5" fillId="2" borderId="3" xfId="0" applyFont="1" applyFill="1" applyBorder="1" applyAlignment="1">
      <alignment horizontal="center" vertical="center" textRotation="89"/>
    </xf>
    <xf numFmtId="0" fontId="5" fillId="2" borderId="4" xfId="0" applyFont="1" applyFill="1" applyBorder="1" applyAlignment="1">
      <alignment horizontal="center" vertical="center" textRotation="89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89"/>
    </xf>
    <xf numFmtId="0" fontId="8" fillId="2" borderId="3" xfId="0" applyFont="1" applyFill="1" applyBorder="1" applyAlignment="1">
      <alignment horizontal="center" vertical="center" textRotation="89"/>
    </xf>
    <xf numFmtId="0" fontId="8" fillId="2" borderId="4" xfId="0" applyFont="1" applyFill="1" applyBorder="1" applyAlignment="1">
      <alignment horizontal="center" vertical="center" textRotation="89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4"/>
  <sheetViews>
    <sheetView tabSelected="1" view="pageBreakPreview" zoomScaleSheetLayoutView="100" workbookViewId="0">
      <selection activeCell="F1" sqref="F1"/>
    </sheetView>
  </sheetViews>
  <sheetFormatPr defaultRowHeight="11.25" x14ac:dyDescent="0.2"/>
  <cols>
    <col min="1" max="1" width="7.7109375" style="2" customWidth="1"/>
    <col min="2" max="2" width="24.5703125" style="2" customWidth="1"/>
    <col min="3" max="3" width="6" style="2" customWidth="1"/>
    <col min="4" max="4" width="6.85546875" style="2" customWidth="1"/>
    <col min="5" max="5" width="14" style="2" customWidth="1"/>
    <col min="6" max="6" width="18.140625" style="2" customWidth="1"/>
    <col min="7" max="7" width="12" style="2" customWidth="1"/>
    <col min="8" max="8" width="3.28515625" style="2" customWidth="1"/>
    <col min="9" max="9" width="3.140625" style="2" customWidth="1"/>
    <col min="10" max="10" width="3" style="2" customWidth="1"/>
    <col min="11" max="11" width="3.42578125" style="3" customWidth="1"/>
    <col min="12" max="12" width="3" style="3" customWidth="1"/>
    <col min="13" max="15" width="3.42578125" style="3" customWidth="1"/>
    <col min="16" max="16" width="17" style="2" customWidth="1"/>
    <col min="17" max="17" width="8.7109375" style="2" customWidth="1"/>
    <col min="18" max="18" width="9.140625" style="2"/>
    <col min="19" max="19" width="2.7109375" style="2" customWidth="1"/>
    <col min="20" max="20" width="2.85546875" style="2" customWidth="1"/>
    <col min="21" max="21" width="2.7109375" style="2" customWidth="1"/>
    <col min="22" max="22" width="2.5703125" style="2" customWidth="1"/>
    <col min="23" max="23" width="2.7109375" style="2" customWidth="1"/>
    <col min="24" max="26" width="2.5703125" style="2" customWidth="1"/>
    <col min="27" max="29" width="9.140625" style="2"/>
    <col min="30" max="16384" width="9.140625" style="1"/>
  </cols>
  <sheetData>
    <row r="1" spans="1:26" s="2" customFormat="1" ht="73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79" t="s">
        <v>223</v>
      </c>
      <c r="Q1" s="79"/>
      <c r="R1" s="79"/>
      <c r="S1" s="79"/>
      <c r="T1" s="79"/>
      <c r="U1" s="79"/>
      <c r="V1" s="79"/>
      <c r="W1" s="79"/>
      <c r="X1" s="79"/>
      <c r="Y1" s="30"/>
      <c r="Z1" s="24"/>
    </row>
    <row r="2" spans="1:26" s="2" customFormat="1" ht="87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79" t="s">
        <v>222</v>
      </c>
      <c r="Q2" s="83"/>
      <c r="R2" s="83"/>
      <c r="S2" s="83"/>
      <c r="T2" s="83"/>
      <c r="U2" s="83"/>
      <c r="V2" s="83"/>
      <c r="W2" s="83"/>
      <c r="X2" s="83"/>
      <c r="Y2" s="30"/>
      <c r="Z2" s="24"/>
    </row>
    <row r="3" spans="1:26" s="2" customFormat="1" ht="65.25" customHeight="1" x14ac:dyDescent="0.2">
      <c r="A3" s="80" t="s">
        <v>214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31"/>
      <c r="Z3" s="25"/>
    </row>
    <row r="4" spans="1:26" s="2" customFormat="1" ht="11.25" hidden="1" customHeight="1" x14ac:dyDescent="0.2">
      <c r="A4" s="7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15" customFormat="1" ht="36" customHeight="1" x14ac:dyDescent="0.25">
      <c r="A5" s="82" t="s">
        <v>0</v>
      </c>
      <c r="B5" s="82" t="s">
        <v>1</v>
      </c>
      <c r="C5" s="82" t="s">
        <v>2</v>
      </c>
      <c r="D5" s="82"/>
      <c r="E5" s="82" t="s">
        <v>110</v>
      </c>
      <c r="F5" s="105" t="s">
        <v>4</v>
      </c>
      <c r="G5" s="106"/>
      <c r="H5" s="106"/>
      <c r="I5" s="106"/>
      <c r="J5" s="106"/>
      <c r="K5" s="106"/>
      <c r="L5" s="106"/>
      <c r="M5" s="106"/>
      <c r="N5" s="106"/>
      <c r="O5" s="107"/>
      <c r="P5" s="82" t="s">
        <v>9</v>
      </c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 s="16" customFormat="1" ht="3.75" customHeight="1" x14ac:dyDescent="0.2">
      <c r="A6" s="82"/>
      <c r="B6" s="82"/>
      <c r="C6" s="82" t="s">
        <v>14</v>
      </c>
      <c r="D6" s="82" t="s">
        <v>3</v>
      </c>
      <c r="E6" s="82"/>
      <c r="F6" s="87" t="s">
        <v>5</v>
      </c>
      <c r="G6" s="91" t="s">
        <v>27</v>
      </c>
      <c r="H6" s="92"/>
      <c r="I6" s="92"/>
      <c r="J6" s="92"/>
      <c r="K6" s="92"/>
      <c r="L6" s="92"/>
      <c r="M6" s="92"/>
      <c r="N6" s="92"/>
      <c r="O6" s="93"/>
      <c r="P6" s="82" t="s">
        <v>10</v>
      </c>
      <c r="Q6" s="82" t="s">
        <v>12</v>
      </c>
      <c r="R6" s="87" t="s">
        <v>11</v>
      </c>
      <c r="S6" s="87"/>
      <c r="T6" s="87"/>
      <c r="U6" s="87"/>
      <c r="V6" s="87"/>
      <c r="W6" s="87"/>
      <c r="X6" s="87"/>
      <c r="Y6" s="87"/>
      <c r="Z6" s="87"/>
    </row>
    <row r="7" spans="1:26" s="4" customFormat="1" ht="16.5" customHeight="1" x14ac:dyDescent="0.2">
      <c r="A7" s="82"/>
      <c r="B7" s="82"/>
      <c r="C7" s="82"/>
      <c r="D7" s="82"/>
      <c r="E7" s="82"/>
      <c r="F7" s="87"/>
      <c r="G7" s="94"/>
      <c r="H7" s="95"/>
      <c r="I7" s="95"/>
      <c r="J7" s="95"/>
      <c r="K7" s="95"/>
      <c r="L7" s="95"/>
      <c r="M7" s="95"/>
      <c r="N7" s="95"/>
      <c r="O7" s="96"/>
      <c r="P7" s="82"/>
      <c r="Q7" s="82"/>
      <c r="R7" s="87"/>
      <c r="S7" s="87"/>
      <c r="T7" s="87"/>
      <c r="U7" s="87"/>
      <c r="V7" s="87"/>
      <c r="W7" s="87"/>
      <c r="X7" s="87"/>
      <c r="Y7" s="87"/>
      <c r="Z7" s="87"/>
    </row>
    <row r="8" spans="1:26" s="4" customFormat="1" ht="46.5" customHeight="1" x14ac:dyDescent="0.2">
      <c r="A8" s="82"/>
      <c r="B8" s="82"/>
      <c r="C8" s="82"/>
      <c r="D8" s="82"/>
      <c r="E8" s="82"/>
      <c r="F8" s="87"/>
      <c r="G8" s="87" t="s">
        <v>6</v>
      </c>
      <c r="H8" s="88" t="s">
        <v>7</v>
      </c>
      <c r="I8" s="89"/>
      <c r="J8" s="89"/>
      <c r="K8" s="89"/>
      <c r="L8" s="89"/>
      <c r="M8" s="89"/>
      <c r="N8" s="89"/>
      <c r="O8" s="90"/>
      <c r="P8" s="82"/>
      <c r="Q8" s="82"/>
      <c r="R8" s="82" t="s">
        <v>111</v>
      </c>
      <c r="S8" s="82" t="s">
        <v>7</v>
      </c>
      <c r="T8" s="82"/>
      <c r="U8" s="82"/>
      <c r="V8" s="82"/>
      <c r="W8" s="82"/>
      <c r="X8" s="82"/>
      <c r="Y8" s="82"/>
      <c r="Z8" s="82"/>
    </row>
    <row r="9" spans="1:26" s="4" customFormat="1" ht="14.25" customHeight="1" x14ac:dyDescent="0.2">
      <c r="A9" s="82"/>
      <c r="B9" s="82"/>
      <c r="C9" s="82"/>
      <c r="D9" s="82"/>
      <c r="E9" s="82"/>
      <c r="F9" s="87"/>
      <c r="G9" s="87"/>
      <c r="H9" s="81" t="s">
        <v>8</v>
      </c>
      <c r="I9" s="81" t="s">
        <v>22</v>
      </c>
      <c r="J9" s="81" t="s">
        <v>23</v>
      </c>
      <c r="K9" s="81" t="s">
        <v>24</v>
      </c>
      <c r="L9" s="81" t="s">
        <v>25</v>
      </c>
      <c r="M9" s="81" t="s">
        <v>26</v>
      </c>
      <c r="N9" s="84" t="s">
        <v>200</v>
      </c>
      <c r="O9" s="81" t="s">
        <v>218</v>
      </c>
      <c r="P9" s="82"/>
      <c r="Q9" s="82"/>
      <c r="R9" s="82"/>
      <c r="S9" s="81" t="s">
        <v>8</v>
      </c>
      <c r="T9" s="81" t="s">
        <v>22</v>
      </c>
      <c r="U9" s="81" t="s">
        <v>23</v>
      </c>
      <c r="V9" s="81" t="s">
        <v>24</v>
      </c>
      <c r="W9" s="81" t="s">
        <v>25</v>
      </c>
      <c r="X9" s="81" t="s">
        <v>26</v>
      </c>
      <c r="Y9" s="81" t="s">
        <v>200</v>
      </c>
      <c r="Z9" s="81" t="s">
        <v>218</v>
      </c>
    </row>
    <row r="10" spans="1:26" s="4" customFormat="1" x14ac:dyDescent="0.2">
      <c r="A10" s="82"/>
      <c r="B10" s="82"/>
      <c r="C10" s="82"/>
      <c r="D10" s="82"/>
      <c r="E10" s="82"/>
      <c r="F10" s="87"/>
      <c r="G10" s="87"/>
      <c r="H10" s="81"/>
      <c r="I10" s="81"/>
      <c r="J10" s="81"/>
      <c r="K10" s="81"/>
      <c r="L10" s="81"/>
      <c r="M10" s="81"/>
      <c r="N10" s="85"/>
      <c r="O10" s="81"/>
      <c r="P10" s="82"/>
      <c r="Q10" s="82"/>
      <c r="R10" s="82"/>
      <c r="S10" s="81"/>
      <c r="T10" s="81"/>
      <c r="U10" s="81"/>
      <c r="V10" s="81"/>
      <c r="W10" s="81"/>
      <c r="X10" s="81"/>
      <c r="Y10" s="81"/>
      <c r="Z10" s="81"/>
    </row>
    <row r="11" spans="1:26" s="4" customFormat="1" ht="8.25" customHeight="1" x14ac:dyDescent="0.2">
      <c r="A11" s="82"/>
      <c r="B11" s="82"/>
      <c r="C11" s="82"/>
      <c r="D11" s="82"/>
      <c r="E11" s="82"/>
      <c r="F11" s="87"/>
      <c r="G11" s="87"/>
      <c r="H11" s="81"/>
      <c r="I11" s="81"/>
      <c r="J11" s="81"/>
      <c r="K11" s="81"/>
      <c r="L11" s="81"/>
      <c r="M11" s="81"/>
      <c r="N11" s="86"/>
      <c r="O11" s="81"/>
      <c r="P11" s="82"/>
      <c r="Q11" s="82"/>
      <c r="R11" s="82"/>
      <c r="S11" s="81"/>
      <c r="T11" s="81"/>
      <c r="U11" s="81"/>
      <c r="V11" s="81"/>
      <c r="W11" s="81"/>
      <c r="X11" s="81"/>
      <c r="Y11" s="81"/>
      <c r="Z11" s="81"/>
    </row>
    <row r="12" spans="1:26" s="4" customFormat="1" ht="2.25" hidden="1" customHeight="1" x14ac:dyDescent="0.2">
      <c r="A12" s="82"/>
      <c r="B12" s="82"/>
      <c r="C12" s="82"/>
      <c r="D12" s="82"/>
      <c r="E12" s="82"/>
      <c r="F12" s="87"/>
      <c r="G12" s="87"/>
      <c r="H12" s="81"/>
      <c r="I12" s="81"/>
      <c r="J12" s="81"/>
      <c r="K12" s="81"/>
      <c r="L12" s="81"/>
      <c r="M12" s="81"/>
      <c r="N12" s="34"/>
      <c r="O12" s="81"/>
      <c r="P12" s="82"/>
      <c r="Q12" s="82"/>
      <c r="R12" s="82"/>
      <c r="S12" s="81"/>
      <c r="T12" s="81"/>
      <c r="U12" s="81"/>
      <c r="V12" s="81"/>
      <c r="W12" s="81"/>
      <c r="X12" s="81"/>
      <c r="Y12" s="32"/>
      <c r="Z12" s="26"/>
    </row>
    <row r="13" spans="1:26" s="4" customFormat="1" ht="8.25" hidden="1" customHeight="1" x14ac:dyDescent="0.2">
      <c r="A13" s="82"/>
      <c r="B13" s="82"/>
      <c r="C13" s="82"/>
      <c r="D13" s="82"/>
      <c r="E13" s="82"/>
      <c r="F13" s="87"/>
      <c r="G13" s="87"/>
      <c r="H13" s="81"/>
      <c r="I13" s="81"/>
      <c r="J13" s="81"/>
      <c r="K13" s="81"/>
      <c r="L13" s="81"/>
      <c r="M13" s="81"/>
      <c r="N13" s="34"/>
      <c r="O13" s="81"/>
      <c r="P13" s="82"/>
      <c r="Q13" s="82"/>
      <c r="R13" s="82"/>
      <c r="S13" s="81"/>
      <c r="T13" s="81"/>
      <c r="U13" s="81"/>
      <c r="V13" s="81"/>
      <c r="W13" s="81"/>
      <c r="X13" s="81"/>
      <c r="Y13" s="32"/>
      <c r="Z13" s="26"/>
    </row>
    <row r="14" spans="1:26" s="4" customFormat="1" ht="14.25" customHeight="1" x14ac:dyDescent="0.2">
      <c r="A14" s="8">
        <v>1</v>
      </c>
      <c r="B14" s="20">
        <v>2</v>
      </c>
      <c r="C14" s="8">
        <v>3</v>
      </c>
      <c r="D14" s="8">
        <v>4</v>
      </c>
      <c r="E14" s="20">
        <v>5</v>
      </c>
      <c r="F14" s="20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12</v>
      </c>
      <c r="P14" s="8">
        <v>15</v>
      </c>
      <c r="Q14" s="8">
        <v>16</v>
      </c>
      <c r="R14" s="8">
        <v>17</v>
      </c>
      <c r="S14" s="8">
        <v>18</v>
      </c>
      <c r="T14" s="8">
        <v>19</v>
      </c>
      <c r="U14" s="8">
        <v>20</v>
      </c>
      <c r="V14" s="8">
        <v>21</v>
      </c>
      <c r="W14" s="8">
        <v>22</v>
      </c>
      <c r="X14" s="8">
        <v>23</v>
      </c>
      <c r="Y14" s="8">
        <v>24</v>
      </c>
      <c r="Z14" s="8">
        <v>24</v>
      </c>
    </row>
    <row r="15" spans="1:26" s="4" customFormat="1" ht="114" customHeight="1" x14ac:dyDescent="0.2">
      <c r="A15" s="97" t="s">
        <v>47</v>
      </c>
      <c r="B15" s="98"/>
      <c r="C15" s="19">
        <v>2020</v>
      </c>
      <c r="D15" s="19">
        <v>2027</v>
      </c>
      <c r="E15" s="19" t="s">
        <v>13</v>
      </c>
      <c r="F15" s="19" t="s">
        <v>13</v>
      </c>
      <c r="G15" s="19" t="s">
        <v>13</v>
      </c>
      <c r="H15" s="21" t="s">
        <v>13</v>
      </c>
      <c r="I15" s="21" t="s">
        <v>13</v>
      </c>
      <c r="J15" s="22" t="s">
        <v>13</v>
      </c>
      <c r="K15" s="27" t="s">
        <v>13</v>
      </c>
      <c r="L15" s="28" t="s">
        <v>13</v>
      </c>
      <c r="M15" s="36" t="s">
        <v>13</v>
      </c>
      <c r="N15" s="33" t="s">
        <v>13</v>
      </c>
      <c r="O15" s="33" t="s">
        <v>13</v>
      </c>
      <c r="P15" s="23" t="s">
        <v>13</v>
      </c>
      <c r="Q15" s="23" t="s">
        <v>13</v>
      </c>
      <c r="R15" s="23" t="s">
        <v>13</v>
      </c>
      <c r="S15" s="23" t="s">
        <v>13</v>
      </c>
      <c r="T15" s="23" t="s">
        <v>13</v>
      </c>
      <c r="U15" s="23" t="s">
        <v>13</v>
      </c>
      <c r="V15" s="23" t="s">
        <v>13</v>
      </c>
      <c r="W15" s="23" t="s">
        <v>13</v>
      </c>
      <c r="X15" s="23" t="s">
        <v>13</v>
      </c>
      <c r="Y15" s="29" t="s">
        <v>13</v>
      </c>
      <c r="Z15" s="23" t="s">
        <v>13</v>
      </c>
    </row>
    <row r="16" spans="1:26" s="4" customFormat="1" ht="63.75" customHeight="1" x14ac:dyDescent="0.2">
      <c r="A16" s="97" t="s">
        <v>48</v>
      </c>
      <c r="B16" s="98"/>
      <c r="C16" s="19">
        <v>2020</v>
      </c>
      <c r="D16" s="35">
        <v>2027</v>
      </c>
      <c r="E16" s="19" t="s">
        <v>13</v>
      </c>
      <c r="F16" s="19" t="s">
        <v>13</v>
      </c>
      <c r="G16" s="19" t="s">
        <v>13</v>
      </c>
      <c r="H16" s="21" t="s">
        <v>13</v>
      </c>
      <c r="I16" s="21" t="s">
        <v>13</v>
      </c>
      <c r="J16" s="22" t="s">
        <v>13</v>
      </c>
      <c r="K16" s="27" t="s">
        <v>13</v>
      </c>
      <c r="L16" s="28" t="s">
        <v>13</v>
      </c>
      <c r="M16" s="36" t="s">
        <v>13</v>
      </c>
      <c r="N16" s="33" t="s">
        <v>13</v>
      </c>
      <c r="O16" s="33" t="s">
        <v>13</v>
      </c>
      <c r="P16" s="23" t="s">
        <v>13</v>
      </c>
      <c r="Q16" s="23" t="s">
        <v>13</v>
      </c>
      <c r="R16" s="23" t="s">
        <v>13</v>
      </c>
      <c r="S16" s="23" t="s">
        <v>13</v>
      </c>
      <c r="T16" s="23" t="s">
        <v>13</v>
      </c>
      <c r="U16" s="23" t="s">
        <v>13</v>
      </c>
      <c r="V16" s="23" t="s">
        <v>13</v>
      </c>
      <c r="W16" s="23" t="s">
        <v>13</v>
      </c>
      <c r="X16" s="23" t="s">
        <v>13</v>
      </c>
      <c r="Y16" s="29" t="s">
        <v>13</v>
      </c>
      <c r="Z16" s="23" t="s">
        <v>13</v>
      </c>
    </row>
    <row r="17" spans="1:26" s="4" customFormat="1" ht="67.5" customHeight="1" x14ac:dyDescent="0.2">
      <c r="A17" s="97" t="s">
        <v>32</v>
      </c>
      <c r="B17" s="98"/>
      <c r="C17" s="19">
        <v>2020</v>
      </c>
      <c r="D17" s="35">
        <v>2027</v>
      </c>
      <c r="E17" s="19" t="s">
        <v>13</v>
      </c>
      <c r="F17" s="19" t="s">
        <v>13</v>
      </c>
      <c r="G17" s="19" t="s">
        <v>13</v>
      </c>
      <c r="H17" s="21" t="s">
        <v>13</v>
      </c>
      <c r="I17" s="21" t="s">
        <v>13</v>
      </c>
      <c r="J17" s="22" t="s">
        <v>13</v>
      </c>
      <c r="K17" s="27" t="s">
        <v>13</v>
      </c>
      <c r="L17" s="28" t="s">
        <v>13</v>
      </c>
      <c r="M17" s="36" t="s">
        <v>13</v>
      </c>
      <c r="N17" s="33" t="s">
        <v>13</v>
      </c>
      <c r="O17" s="33" t="s">
        <v>13</v>
      </c>
      <c r="P17" s="23" t="s">
        <v>13</v>
      </c>
      <c r="Q17" s="23" t="s">
        <v>13</v>
      </c>
      <c r="R17" s="23" t="s">
        <v>13</v>
      </c>
      <c r="S17" s="23" t="s">
        <v>13</v>
      </c>
      <c r="T17" s="23" t="s">
        <v>13</v>
      </c>
      <c r="U17" s="23" t="s">
        <v>13</v>
      </c>
      <c r="V17" s="23" t="s">
        <v>13</v>
      </c>
      <c r="W17" s="23" t="s">
        <v>13</v>
      </c>
      <c r="X17" s="23" t="s">
        <v>13</v>
      </c>
      <c r="Y17" s="29" t="s">
        <v>13</v>
      </c>
      <c r="Z17" s="23" t="s">
        <v>13</v>
      </c>
    </row>
    <row r="18" spans="1:26" s="4" customFormat="1" ht="54.75" customHeight="1" x14ac:dyDescent="0.2">
      <c r="A18" s="43">
        <v>1</v>
      </c>
      <c r="B18" s="46" t="s">
        <v>51</v>
      </c>
      <c r="C18" s="37">
        <v>2020</v>
      </c>
      <c r="D18" s="37">
        <v>2027</v>
      </c>
      <c r="E18" s="40" t="s">
        <v>15</v>
      </c>
      <c r="F18" s="9" t="s">
        <v>16</v>
      </c>
      <c r="G18" s="14">
        <f>SUM(H18:O18)</f>
        <v>192145096.40000001</v>
      </c>
      <c r="H18" s="12">
        <f>+H21+H54</f>
        <v>14157818.68</v>
      </c>
      <c r="I18" s="12">
        <f t="shared" ref="I18:M18" si="0">+I21</f>
        <v>20400907.620000001</v>
      </c>
      <c r="J18" s="12">
        <f>+J21+J54</f>
        <v>38865894.030000001</v>
      </c>
      <c r="K18" s="12">
        <f t="shared" si="0"/>
        <v>30972469.759999998</v>
      </c>
      <c r="L18" s="12">
        <f t="shared" si="0"/>
        <v>31612190.849999998</v>
      </c>
      <c r="M18" s="12">
        <f t="shared" si="0"/>
        <v>25610152.670000002</v>
      </c>
      <c r="N18" s="12">
        <f t="shared" ref="N18:O18" si="1">+N21</f>
        <v>22157864.390000001</v>
      </c>
      <c r="O18" s="12">
        <f t="shared" si="1"/>
        <v>8367798.3999999994</v>
      </c>
      <c r="P18" s="37" t="s">
        <v>13</v>
      </c>
      <c r="Q18" s="37" t="s">
        <v>13</v>
      </c>
      <c r="R18" s="37" t="s">
        <v>13</v>
      </c>
      <c r="S18" s="37" t="s">
        <v>13</v>
      </c>
      <c r="T18" s="37" t="s">
        <v>13</v>
      </c>
      <c r="U18" s="37" t="s">
        <v>13</v>
      </c>
      <c r="V18" s="37" t="s">
        <v>13</v>
      </c>
      <c r="W18" s="37" t="s">
        <v>13</v>
      </c>
      <c r="X18" s="37" t="s">
        <v>13</v>
      </c>
      <c r="Y18" s="37" t="s">
        <v>13</v>
      </c>
      <c r="Z18" s="37" t="s">
        <v>13</v>
      </c>
    </row>
    <row r="19" spans="1:26" s="4" customFormat="1" ht="53.25" customHeight="1" x14ac:dyDescent="0.2">
      <c r="A19" s="44"/>
      <c r="B19" s="47"/>
      <c r="C19" s="38"/>
      <c r="D19" s="38"/>
      <c r="E19" s="41"/>
      <c r="F19" s="10" t="s">
        <v>20</v>
      </c>
      <c r="G19" s="14">
        <f>SUM(H19:O19)</f>
        <v>135474329.59999999</v>
      </c>
      <c r="H19" s="13">
        <f t="shared" ref="H19:N20" si="2">H22+H55</f>
        <v>7277477.8199999994</v>
      </c>
      <c r="I19" s="13">
        <f t="shared" si="2"/>
        <v>16875789.93</v>
      </c>
      <c r="J19" s="13">
        <f t="shared" si="2"/>
        <v>26468074.429999996</v>
      </c>
      <c r="K19" s="13">
        <f t="shared" si="2"/>
        <v>24396929.109999999</v>
      </c>
      <c r="L19" s="13">
        <f t="shared" si="2"/>
        <v>23992242.849999998</v>
      </c>
      <c r="M19" s="13">
        <f t="shared" si="2"/>
        <v>15774152.67</v>
      </c>
      <c r="N19" s="13">
        <f t="shared" si="2"/>
        <v>12321864.390000001</v>
      </c>
      <c r="O19" s="13">
        <f t="shared" ref="O19" si="3">O22+O55</f>
        <v>8367798.3999999994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s="4" customFormat="1" ht="55.5" customHeight="1" x14ac:dyDescent="0.2">
      <c r="A20" s="45"/>
      <c r="B20" s="48"/>
      <c r="C20" s="39"/>
      <c r="D20" s="39"/>
      <c r="E20" s="42"/>
      <c r="F20" s="11" t="s">
        <v>21</v>
      </c>
      <c r="G20" s="14">
        <f>SUM(H20:O20)</f>
        <v>56670766.799999997</v>
      </c>
      <c r="H20" s="13">
        <f t="shared" si="2"/>
        <v>6880340.8600000003</v>
      </c>
      <c r="I20" s="13">
        <f t="shared" si="2"/>
        <v>3525117.69</v>
      </c>
      <c r="J20" s="13">
        <f t="shared" si="2"/>
        <v>12397819.6</v>
      </c>
      <c r="K20" s="13">
        <f t="shared" si="2"/>
        <v>6575540.6500000004</v>
      </c>
      <c r="L20" s="13">
        <f t="shared" si="2"/>
        <v>7619948</v>
      </c>
      <c r="M20" s="13">
        <f t="shared" si="2"/>
        <v>9836000</v>
      </c>
      <c r="N20" s="13">
        <f t="shared" si="2"/>
        <v>9836000</v>
      </c>
      <c r="O20" s="13">
        <f t="shared" ref="O20" si="4">O23+O56</f>
        <v>0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s="4" customFormat="1" ht="53.25" customHeight="1" x14ac:dyDescent="0.2">
      <c r="A21" s="43" t="s">
        <v>73</v>
      </c>
      <c r="B21" s="46" t="s">
        <v>122</v>
      </c>
      <c r="C21" s="37">
        <v>2020</v>
      </c>
      <c r="D21" s="37">
        <v>2027</v>
      </c>
      <c r="E21" s="40" t="s">
        <v>15</v>
      </c>
      <c r="F21" s="9" t="s">
        <v>16</v>
      </c>
      <c r="G21" s="14">
        <f t="shared" ref="G21:G84" si="5">SUM(H21:O21)</f>
        <v>179314612.25999996</v>
      </c>
      <c r="H21" s="12">
        <f t="shared" ref="H21:K22" si="6">+H24+H27+H30+H33+H36+H39+H42+H48</f>
        <v>9437354.5399999991</v>
      </c>
      <c r="I21" s="12">
        <f t="shared" si="6"/>
        <v>20400907.620000001</v>
      </c>
      <c r="J21" s="12">
        <f t="shared" si="6"/>
        <v>30755874.029999997</v>
      </c>
      <c r="K21" s="12">
        <f t="shared" si="6"/>
        <v>30972469.759999998</v>
      </c>
      <c r="L21" s="12">
        <f t="shared" ref="L21:N21" si="7">+L24+L27+L30+L33+L36+L39+L42+L48+L51</f>
        <v>31612190.849999998</v>
      </c>
      <c r="M21" s="12">
        <f t="shared" si="7"/>
        <v>25610152.670000002</v>
      </c>
      <c r="N21" s="12">
        <f t="shared" si="7"/>
        <v>22157864.390000001</v>
      </c>
      <c r="O21" s="12">
        <f t="shared" ref="O21" si="8">+O24+O27+O30+O33+O36+O39+O42+O48+O51</f>
        <v>8367798.3999999994</v>
      </c>
      <c r="P21" s="37" t="s">
        <v>13</v>
      </c>
      <c r="Q21" s="37" t="s">
        <v>13</v>
      </c>
      <c r="R21" s="37" t="s">
        <v>13</v>
      </c>
      <c r="S21" s="37" t="s">
        <v>13</v>
      </c>
      <c r="T21" s="37" t="s">
        <v>13</v>
      </c>
      <c r="U21" s="37" t="s">
        <v>13</v>
      </c>
      <c r="V21" s="37" t="s">
        <v>13</v>
      </c>
      <c r="W21" s="37" t="s">
        <v>13</v>
      </c>
      <c r="X21" s="37" t="s">
        <v>13</v>
      </c>
      <c r="Y21" s="37" t="s">
        <v>13</v>
      </c>
      <c r="Z21" s="37" t="s">
        <v>13</v>
      </c>
    </row>
    <row r="22" spans="1:26" s="4" customFormat="1" ht="53.25" customHeight="1" x14ac:dyDescent="0.2">
      <c r="A22" s="44"/>
      <c r="B22" s="47"/>
      <c r="C22" s="38"/>
      <c r="D22" s="38"/>
      <c r="E22" s="41"/>
      <c r="F22" s="10" t="s">
        <v>20</v>
      </c>
      <c r="G22" s="14">
        <f t="shared" si="5"/>
        <v>135217719.91999999</v>
      </c>
      <c r="H22" s="12">
        <f t="shared" si="6"/>
        <v>7183068.5399999991</v>
      </c>
      <c r="I22" s="12">
        <f t="shared" si="6"/>
        <v>16875789.93</v>
      </c>
      <c r="J22" s="12">
        <f t="shared" si="6"/>
        <v>26305874.029999997</v>
      </c>
      <c r="K22" s="12">
        <f t="shared" si="6"/>
        <v>24396929.109999999</v>
      </c>
      <c r="L22" s="12">
        <f>+L25+L28+L31+L34+L37+L40+L43+L49+L52</f>
        <v>23992242.849999998</v>
      </c>
      <c r="M22" s="12">
        <f t="shared" ref="M22:N22" si="9">+M25+M28+M31+M34+M37+M40+M43+M49+M52</f>
        <v>15774152.67</v>
      </c>
      <c r="N22" s="12">
        <f t="shared" si="9"/>
        <v>12321864.390000001</v>
      </c>
      <c r="O22" s="12">
        <f>+O25+O28+O31+O34+O37+O40+O43+O49+O52</f>
        <v>8367798.3999999994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4" customFormat="1" ht="51.75" customHeight="1" x14ac:dyDescent="0.2">
      <c r="A23" s="45"/>
      <c r="B23" s="48"/>
      <c r="C23" s="39"/>
      <c r="D23" s="39"/>
      <c r="E23" s="42"/>
      <c r="F23" s="11" t="s">
        <v>21</v>
      </c>
      <c r="G23" s="14">
        <f t="shared" si="5"/>
        <v>44096892.340000004</v>
      </c>
      <c r="H23" s="12">
        <f t="shared" ref="H23:I23" si="10">+H26+H29+H32+H35+H38+H41+H44</f>
        <v>2254286</v>
      </c>
      <c r="I23" s="12">
        <f t="shared" si="10"/>
        <v>3525117.69</v>
      </c>
      <c r="J23" s="12">
        <f>+J26+J29+J32+J35+J38+J41+J44+J47</f>
        <v>4450000</v>
      </c>
      <c r="K23" s="12">
        <f>+K26+K29+K32+K35+K38+K41+K44+K50</f>
        <v>6575540.6500000004</v>
      </c>
      <c r="L23" s="12">
        <f t="shared" ref="L23:N23" si="11">+L26+L29+L32+L35+L38+L41+L44+L50+L53</f>
        <v>7619948</v>
      </c>
      <c r="M23" s="12">
        <f t="shared" si="11"/>
        <v>9836000</v>
      </c>
      <c r="N23" s="12">
        <f t="shared" si="11"/>
        <v>9836000</v>
      </c>
      <c r="O23" s="12">
        <f t="shared" ref="O23" si="12">+O26+O29+O32+O35+O38+O41+O44+O50+O53</f>
        <v>0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s="4" customFormat="1" ht="50.25" customHeight="1" x14ac:dyDescent="0.2">
      <c r="A24" s="43" t="s">
        <v>74</v>
      </c>
      <c r="B24" s="46" t="s">
        <v>52</v>
      </c>
      <c r="C24" s="37">
        <v>2020</v>
      </c>
      <c r="D24" s="37">
        <v>2027</v>
      </c>
      <c r="E24" s="40" t="s">
        <v>15</v>
      </c>
      <c r="F24" s="9" t="s">
        <v>16</v>
      </c>
      <c r="G24" s="14">
        <f t="shared" si="5"/>
        <v>38945435.560000002</v>
      </c>
      <c r="H24" s="12">
        <f>H25+H26</f>
        <v>2800502.51</v>
      </c>
      <c r="I24" s="12">
        <f>I25+I26</f>
        <v>3243295.86</v>
      </c>
      <c r="J24" s="12">
        <f>J25+J26</f>
        <v>7269233.54</v>
      </c>
      <c r="K24" s="12">
        <f t="shared" ref="K24:M24" si="13">K25+K26</f>
        <v>6603914.7000000002</v>
      </c>
      <c r="L24" s="12">
        <f t="shared" si="13"/>
        <v>5023719.04</v>
      </c>
      <c r="M24" s="12">
        <f t="shared" si="13"/>
        <v>4744330.67</v>
      </c>
      <c r="N24" s="12">
        <f t="shared" ref="N24:O24" si="14">N25+N26</f>
        <v>4785864.3899999997</v>
      </c>
      <c r="O24" s="12">
        <f t="shared" si="14"/>
        <v>4474574.8499999996</v>
      </c>
      <c r="P24" s="40" t="s">
        <v>43</v>
      </c>
      <c r="Q24" s="37" t="s">
        <v>102</v>
      </c>
      <c r="R24" s="37">
        <v>210</v>
      </c>
      <c r="S24" s="37">
        <v>30</v>
      </c>
      <c r="T24" s="37">
        <v>30</v>
      </c>
      <c r="U24" s="37">
        <v>30</v>
      </c>
      <c r="V24" s="37">
        <v>30</v>
      </c>
      <c r="W24" s="37">
        <v>30</v>
      </c>
      <c r="X24" s="37">
        <v>30</v>
      </c>
      <c r="Y24" s="37">
        <v>30</v>
      </c>
      <c r="Z24" s="37">
        <v>30</v>
      </c>
    </row>
    <row r="25" spans="1:26" s="4" customFormat="1" ht="53.25" customHeight="1" x14ac:dyDescent="0.2">
      <c r="A25" s="44"/>
      <c r="B25" s="47"/>
      <c r="C25" s="38"/>
      <c r="D25" s="38"/>
      <c r="E25" s="41"/>
      <c r="F25" s="10" t="s">
        <v>20</v>
      </c>
      <c r="G25" s="14">
        <f t="shared" si="5"/>
        <v>38945435.560000002</v>
      </c>
      <c r="H25" s="12">
        <v>2800502.51</v>
      </c>
      <c r="I25" s="12">
        <v>3243295.86</v>
      </c>
      <c r="J25" s="12">
        <v>7269233.54</v>
      </c>
      <c r="K25" s="12">
        <v>6603914.7000000002</v>
      </c>
      <c r="L25" s="12">
        <v>5023719.04</v>
      </c>
      <c r="M25" s="12">
        <v>4744330.67</v>
      </c>
      <c r="N25" s="12">
        <v>4785864.3899999997</v>
      </c>
      <c r="O25" s="12">
        <v>4474574.8499999996</v>
      </c>
      <c r="P25" s="41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s="4" customFormat="1" ht="56.25" customHeight="1" x14ac:dyDescent="0.2">
      <c r="A26" s="45"/>
      <c r="B26" s="48"/>
      <c r="C26" s="39"/>
      <c r="D26" s="39"/>
      <c r="E26" s="42"/>
      <c r="F26" s="11" t="s">
        <v>21</v>
      </c>
      <c r="G26" s="14">
        <f t="shared" si="5"/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42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" customFormat="1" ht="39" customHeight="1" x14ac:dyDescent="0.2">
      <c r="A27" s="43" t="s">
        <v>75</v>
      </c>
      <c r="B27" s="46" t="s">
        <v>61</v>
      </c>
      <c r="C27" s="37">
        <v>2020</v>
      </c>
      <c r="D27" s="37">
        <v>2022</v>
      </c>
      <c r="E27" s="40" t="s">
        <v>15</v>
      </c>
      <c r="F27" s="9" t="s">
        <v>16</v>
      </c>
      <c r="G27" s="14">
        <f t="shared" si="5"/>
        <v>203872.86</v>
      </c>
      <c r="H27" s="12">
        <f>H28+H29</f>
        <v>146000</v>
      </c>
      <c r="I27" s="12">
        <f>I28+I29</f>
        <v>48782.86</v>
      </c>
      <c r="J27" s="12">
        <f>J28+J29</f>
        <v>9090</v>
      </c>
      <c r="K27" s="12">
        <f t="shared" ref="K27:M27" si="15">K28+K29</f>
        <v>0</v>
      </c>
      <c r="L27" s="12">
        <f t="shared" si="15"/>
        <v>0</v>
      </c>
      <c r="M27" s="12">
        <f t="shared" si="15"/>
        <v>0</v>
      </c>
      <c r="N27" s="12">
        <f t="shared" ref="N27:O27" si="16">N28+N29</f>
        <v>0</v>
      </c>
      <c r="O27" s="12">
        <f t="shared" si="16"/>
        <v>0</v>
      </c>
      <c r="P27" s="40" t="s">
        <v>112</v>
      </c>
      <c r="Q27" s="37" t="s">
        <v>42</v>
      </c>
      <c r="R27" s="37">
        <v>4</v>
      </c>
      <c r="S27" s="37">
        <v>2</v>
      </c>
      <c r="T27" s="37">
        <v>1</v>
      </c>
      <c r="U27" s="37">
        <v>1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</row>
    <row r="28" spans="1:26" s="4" customFormat="1" ht="46.5" customHeight="1" x14ac:dyDescent="0.2">
      <c r="A28" s="44"/>
      <c r="B28" s="47"/>
      <c r="C28" s="38"/>
      <c r="D28" s="38"/>
      <c r="E28" s="41"/>
      <c r="F28" s="10" t="s">
        <v>20</v>
      </c>
      <c r="G28" s="14">
        <f t="shared" si="5"/>
        <v>203872.86</v>
      </c>
      <c r="H28" s="12">
        <v>146000</v>
      </c>
      <c r="I28" s="12">
        <v>48782.86</v>
      </c>
      <c r="J28" s="12">
        <v>9090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41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s="4" customFormat="1" ht="23.25" customHeight="1" x14ac:dyDescent="0.2">
      <c r="A29" s="45"/>
      <c r="B29" s="48"/>
      <c r="C29" s="39"/>
      <c r="D29" s="39"/>
      <c r="E29" s="42"/>
      <c r="F29" s="11" t="s">
        <v>21</v>
      </c>
      <c r="G29" s="14">
        <f t="shared" si="5"/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42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4" customFormat="1" ht="42.75" customHeight="1" x14ac:dyDescent="0.2">
      <c r="A30" s="43" t="s">
        <v>76</v>
      </c>
      <c r="B30" s="46" t="s">
        <v>53</v>
      </c>
      <c r="C30" s="37">
        <v>2020</v>
      </c>
      <c r="D30" s="37">
        <v>2023</v>
      </c>
      <c r="E30" s="40" t="s">
        <v>15</v>
      </c>
      <c r="F30" s="9" t="s">
        <v>16</v>
      </c>
      <c r="G30" s="14">
        <f t="shared" si="5"/>
        <v>423867</v>
      </c>
      <c r="H30" s="12">
        <f>H31+H32</f>
        <v>203425.03</v>
      </c>
      <c r="I30" s="12">
        <f>I31+I32</f>
        <v>79601.740000000005</v>
      </c>
      <c r="J30" s="12">
        <f>J31+J32</f>
        <v>70494.31</v>
      </c>
      <c r="K30" s="12">
        <f t="shared" ref="K30:M30" si="17">K31+K32</f>
        <v>70345.919999999998</v>
      </c>
      <c r="L30" s="12">
        <f t="shared" si="17"/>
        <v>0</v>
      </c>
      <c r="M30" s="12">
        <f t="shared" si="17"/>
        <v>0</v>
      </c>
      <c r="N30" s="12">
        <f t="shared" ref="N30:O30" si="18">N31+N32</f>
        <v>0</v>
      </c>
      <c r="O30" s="12">
        <f t="shared" si="18"/>
        <v>0</v>
      </c>
      <c r="P30" s="40" t="s">
        <v>104</v>
      </c>
      <c r="Q30" s="37" t="s">
        <v>42</v>
      </c>
      <c r="R30" s="37">
        <v>4</v>
      </c>
      <c r="S30" s="57">
        <v>1</v>
      </c>
      <c r="T30" s="57">
        <v>1</v>
      </c>
      <c r="U30" s="57">
        <v>1</v>
      </c>
      <c r="V30" s="57">
        <v>1</v>
      </c>
      <c r="W30" s="57">
        <v>0</v>
      </c>
      <c r="X30" s="57">
        <v>0</v>
      </c>
      <c r="Y30" s="57">
        <v>0</v>
      </c>
      <c r="Z30" s="57">
        <v>0</v>
      </c>
    </row>
    <row r="31" spans="1:26" s="4" customFormat="1" ht="43.5" customHeight="1" x14ac:dyDescent="0.2">
      <c r="A31" s="44"/>
      <c r="B31" s="47"/>
      <c r="C31" s="38"/>
      <c r="D31" s="38"/>
      <c r="E31" s="41"/>
      <c r="F31" s="10" t="s">
        <v>20</v>
      </c>
      <c r="G31" s="14">
        <f t="shared" si="5"/>
        <v>423867</v>
      </c>
      <c r="H31" s="12">
        <v>203425.03</v>
      </c>
      <c r="I31" s="12">
        <v>79601.740000000005</v>
      </c>
      <c r="J31" s="12">
        <v>70494.31</v>
      </c>
      <c r="K31" s="12">
        <v>70345.919999999998</v>
      </c>
      <c r="L31" s="12">
        <v>0</v>
      </c>
      <c r="M31" s="12">
        <v>0</v>
      </c>
      <c r="N31" s="12">
        <v>0</v>
      </c>
      <c r="O31" s="12">
        <v>0</v>
      </c>
      <c r="P31" s="41"/>
      <c r="Q31" s="38"/>
      <c r="R31" s="38"/>
      <c r="S31" s="58"/>
      <c r="T31" s="58"/>
      <c r="U31" s="58"/>
      <c r="V31" s="58"/>
      <c r="W31" s="58"/>
      <c r="X31" s="58"/>
      <c r="Y31" s="58"/>
      <c r="Z31" s="58"/>
    </row>
    <row r="32" spans="1:26" s="4" customFormat="1" ht="24" customHeight="1" x14ac:dyDescent="0.2">
      <c r="A32" s="45"/>
      <c r="B32" s="48"/>
      <c r="C32" s="39"/>
      <c r="D32" s="39"/>
      <c r="E32" s="42"/>
      <c r="F32" s="11" t="s">
        <v>21</v>
      </c>
      <c r="G32" s="14">
        <f t="shared" si="5"/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42"/>
      <c r="Q32" s="39"/>
      <c r="R32" s="39"/>
      <c r="S32" s="59"/>
      <c r="T32" s="59"/>
      <c r="U32" s="59"/>
      <c r="V32" s="59"/>
      <c r="W32" s="59"/>
      <c r="X32" s="59"/>
      <c r="Y32" s="59"/>
      <c r="Z32" s="59"/>
    </row>
    <row r="33" spans="1:29" s="17" customFormat="1" ht="47.25" customHeight="1" x14ac:dyDescent="0.2">
      <c r="A33" s="43" t="s">
        <v>77</v>
      </c>
      <c r="B33" s="46" t="s">
        <v>54</v>
      </c>
      <c r="C33" s="37">
        <v>2020</v>
      </c>
      <c r="D33" s="37">
        <v>2027</v>
      </c>
      <c r="E33" s="40" t="s">
        <v>15</v>
      </c>
      <c r="F33" s="9" t="s">
        <v>16</v>
      </c>
      <c r="G33" s="14">
        <f t="shared" si="5"/>
        <v>77752893.159999996</v>
      </c>
      <c r="H33" s="12">
        <f>H34+H35</f>
        <v>6287427</v>
      </c>
      <c r="I33" s="12">
        <f>I34+I35</f>
        <v>6543933</v>
      </c>
      <c r="J33" s="12">
        <f>J34+J35</f>
        <v>8212061.0199999996</v>
      </c>
      <c r="K33" s="12">
        <f t="shared" ref="K33:M33" si="19">K34+K35</f>
        <v>9142061.0600000005</v>
      </c>
      <c r="L33" s="12">
        <f t="shared" si="19"/>
        <v>11380046.530000001</v>
      </c>
      <c r="M33" s="12">
        <f t="shared" si="19"/>
        <v>14930141</v>
      </c>
      <c r="N33" s="12">
        <f t="shared" ref="N33:O33" si="20">N34+N35</f>
        <v>17368000</v>
      </c>
      <c r="O33" s="12">
        <f t="shared" si="20"/>
        <v>3889223.55</v>
      </c>
      <c r="P33" s="40" t="s">
        <v>41</v>
      </c>
      <c r="Q33" s="37" t="s">
        <v>30</v>
      </c>
      <c r="R33" s="37">
        <v>71.760000000000005</v>
      </c>
      <c r="S33" s="49">
        <v>71.760000000000005</v>
      </c>
      <c r="T33" s="49">
        <v>71.760000000000005</v>
      </c>
      <c r="U33" s="49">
        <v>71.760000000000005</v>
      </c>
      <c r="V33" s="49">
        <v>71.760000000000005</v>
      </c>
      <c r="W33" s="49">
        <v>74.459999999999994</v>
      </c>
      <c r="X33" s="49">
        <v>71.760000000000005</v>
      </c>
      <c r="Y33" s="49">
        <v>71.760000000000005</v>
      </c>
      <c r="Z33" s="49">
        <v>71.760000000000005</v>
      </c>
      <c r="AA33" s="4"/>
      <c r="AB33" s="4"/>
      <c r="AC33" s="4"/>
    </row>
    <row r="34" spans="1:29" s="17" customFormat="1" ht="47.25" customHeight="1" x14ac:dyDescent="0.2">
      <c r="A34" s="44"/>
      <c r="B34" s="47"/>
      <c r="C34" s="38"/>
      <c r="D34" s="38"/>
      <c r="E34" s="41"/>
      <c r="F34" s="10" t="s">
        <v>20</v>
      </c>
      <c r="G34" s="14">
        <f t="shared" si="5"/>
        <v>37406000.82</v>
      </c>
      <c r="H34" s="12">
        <v>4033141</v>
      </c>
      <c r="I34" s="12">
        <v>4018815.31</v>
      </c>
      <c r="J34" s="12">
        <v>4762061.0199999996</v>
      </c>
      <c r="K34" s="12">
        <v>3066520.41</v>
      </c>
      <c r="L34" s="12">
        <v>5010098.53</v>
      </c>
      <c r="M34" s="12">
        <v>5094141</v>
      </c>
      <c r="N34" s="12">
        <v>7532000</v>
      </c>
      <c r="O34" s="12">
        <v>3889223.55</v>
      </c>
      <c r="P34" s="41"/>
      <c r="Q34" s="38"/>
      <c r="R34" s="38"/>
      <c r="S34" s="50"/>
      <c r="T34" s="50"/>
      <c r="U34" s="50"/>
      <c r="V34" s="50"/>
      <c r="W34" s="50"/>
      <c r="X34" s="50"/>
      <c r="Y34" s="50"/>
      <c r="Z34" s="50"/>
      <c r="AA34" s="4"/>
      <c r="AB34" s="4"/>
      <c r="AC34" s="4"/>
    </row>
    <row r="35" spans="1:29" s="17" customFormat="1" ht="50.25" customHeight="1" x14ac:dyDescent="0.2">
      <c r="A35" s="45"/>
      <c r="B35" s="48"/>
      <c r="C35" s="39"/>
      <c r="D35" s="39"/>
      <c r="E35" s="42"/>
      <c r="F35" s="11" t="s">
        <v>21</v>
      </c>
      <c r="G35" s="14">
        <f t="shared" si="5"/>
        <v>40346892.340000004</v>
      </c>
      <c r="H35" s="12">
        <v>2254286</v>
      </c>
      <c r="I35" s="12">
        <v>2525117.69</v>
      </c>
      <c r="J35" s="12">
        <v>3450000</v>
      </c>
      <c r="K35" s="12">
        <v>6075540.6500000004</v>
      </c>
      <c r="L35" s="12">
        <v>6369948</v>
      </c>
      <c r="M35" s="12">
        <v>9836000</v>
      </c>
      <c r="N35" s="12">
        <v>9836000</v>
      </c>
      <c r="O35" s="12">
        <v>0</v>
      </c>
      <c r="P35" s="42"/>
      <c r="Q35" s="39"/>
      <c r="R35" s="39"/>
      <c r="S35" s="51"/>
      <c r="T35" s="51"/>
      <c r="U35" s="51"/>
      <c r="V35" s="51"/>
      <c r="W35" s="51"/>
      <c r="X35" s="51"/>
      <c r="Y35" s="51"/>
      <c r="Z35" s="51"/>
      <c r="AA35" s="4"/>
      <c r="AB35" s="4"/>
      <c r="AC35" s="4"/>
    </row>
    <row r="36" spans="1:29" s="4" customFormat="1" ht="54" customHeight="1" x14ac:dyDescent="0.2">
      <c r="A36" s="43" t="s">
        <v>137</v>
      </c>
      <c r="B36" s="46" t="s">
        <v>138</v>
      </c>
      <c r="C36" s="37">
        <v>2021</v>
      </c>
      <c r="D36" s="37">
        <v>2025</v>
      </c>
      <c r="E36" s="40" t="s">
        <v>15</v>
      </c>
      <c r="F36" s="9" t="s">
        <v>16</v>
      </c>
      <c r="G36" s="14">
        <f t="shared" si="5"/>
        <v>58151013.079999998</v>
      </c>
      <c r="H36" s="12">
        <f>H37+H38</f>
        <v>0</v>
      </c>
      <c r="I36" s="12">
        <f>I37+I38</f>
        <v>9462886</v>
      </c>
      <c r="J36" s="12">
        <f>J37+J38</f>
        <v>14173587</v>
      </c>
      <c r="K36" s="12">
        <f t="shared" ref="K36:M36" si="21">K37+K38</f>
        <v>14645944</v>
      </c>
      <c r="L36" s="12">
        <f t="shared" si="21"/>
        <v>13932915.08</v>
      </c>
      <c r="M36" s="12">
        <f t="shared" si="21"/>
        <v>5935681</v>
      </c>
      <c r="N36" s="12">
        <f t="shared" ref="N36:O36" si="22">N37+N38</f>
        <v>0</v>
      </c>
      <c r="O36" s="12">
        <f t="shared" si="22"/>
        <v>0</v>
      </c>
      <c r="P36" s="40" t="s">
        <v>139</v>
      </c>
      <c r="Q36" s="37" t="s">
        <v>30</v>
      </c>
      <c r="R36" s="37">
        <v>100</v>
      </c>
      <c r="S36" s="49">
        <v>0</v>
      </c>
      <c r="T36" s="49">
        <v>100</v>
      </c>
      <c r="U36" s="49">
        <v>100</v>
      </c>
      <c r="V36" s="49">
        <v>100</v>
      </c>
      <c r="W36" s="49">
        <v>100</v>
      </c>
      <c r="X36" s="49">
        <v>100</v>
      </c>
      <c r="Y36" s="49">
        <v>0</v>
      </c>
      <c r="Z36" s="49">
        <v>0</v>
      </c>
    </row>
    <row r="37" spans="1:29" s="4" customFormat="1" ht="57" customHeight="1" x14ac:dyDescent="0.2">
      <c r="A37" s="44"/>
      <c r="B37" s="47"/>
      <c r="C37" s="38"/>
      <c r="D37" s="38"/>
      <c r="E37" s="41"/>
      <c r="F37" s="10" t="s">
        <v>20</v>
      </c>
      <c r="G37" s="14">
        <f t="shared" si="5"/>
        <v>58151013.079999998</v>
      </c>
      <c r="H37" s="12">
        <v>0</v>
      </c>
      <c r="I37" s="12">
        <v>9462886</v>
      </c>
      <c r="J37" s="12">
        <v>14173587</v>
      </c>
      <c r="K37" s="12">
        <v>14645944</v>
      </c>
      <c r="L37" s="12">
        <v>13932915.08</v>
      </c>
      <c r="M37" s="12">
        <v>5935681</v>
      </c>
      <c r="N37" s="12">
        <v>0</v>
      </c>
      <c r="O37" s="12">
        <v>0</v>
      </c>
      <c r="P37" s="41"/>
      <c r="Q37" s="38"/>
      <c r="R37" s="38"/>
      <c r="S37" s="50"/>
      <c r="T37" s="50"/>
      <c r="U37" s="50"/>
      <c r="V37" s="50"/>
      <c r="W37" s="50"/>
      <c r="X37" s="50"/>
      <c r="Y37" s="50"/>
      <c r="Z37" s="50"/>
    </row>
    <row r="38" spans="1:29" s="4" customFormat="1" ht="32.25" customHeight="1" x14ac:dyDescent="0.2">
      <c r="A38" s="45"/>
      <c r="B38" s="48"/>
      <c r="C38" s="39"/>
      <c r="D38" s="39"/>
      <c r="E38" s="42"/>
      <c r="F38" s="11" t="s">
        <v>21</v>
      </c>
      <c r="G38" s="14">
        <f t="shared" si="5"/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42"/>
      <c r="Q38" s="39"/>
      <c r="R38" s="39"/>
      <c r="S38" s="51"/>
      <c r="T38" s="51"/>
      <c r="U38" s="51"/>
      <c r="V38" s="51"/>
      <c r="W38" s="51"/>
      <c r="X38" s="51"/>
      <c r="Y38" s="51"/>
      <c r="Z38" s="51"/>
    </row>
    <row r="39" spans="1:29" s="4" customFormat="1" ht="49.5" customHeight="1" x14ac:dyDescent="0.2">
      <c r="A39" s="43" t="s">
        <v>140</v>
      </c>
      <c r="B39" s="46" t="s">
        <v>141</v>
      </c>
      <c r="C39" s="37">
        <v>2021</v>
      </c>
      <c r="D39" s="37">
        <v>2024</v>
      </c>
      <c r="E39" s="40" t="s">
        <v>15</v>
      </c>
      <c r="F39" s="9" t="s">
        <v>16</v>
      </c>
      <c r="G39" s="14">
        <f t="shared" si="5"/>
        <v>3265306.11</v>
      </c>
      <c r="H39" s="12">
        <f>H40+H41</f>
        <v>0</v>
      </c>
      <c r="I39" s="12">
        <f>I40+I41</f>
        <v>1020408.16</v>
      </c>
      <c r="J39" s="12">
        <f>J40+J41</f>
        <v>1020408.16</v>
      </c>
      <c r="K39" s="12">
        <f t="shared" ref="K39:M39" si="23">K40+K41</f>
        <v>510204.08</v>
      </c>
      <c r="L39" s="12">
        <f t="shared" si="23"/>
        <v>714285.71</v>
      </c>
      <c r="M39" s="12">
        <f t="shared" si="23"/>
        <v>0</v>
      </c>
      <c r="N39" s="12">
        <f t="shared" ref="N39:O39" si="24">N40+N41</f>
        <v>0</v>
      </c>
      <c r="O39" s="12">
        <f t="shared" si="24"/>
        <v>0</v>
      </c>
      <c r="P39" s="40" t="s">
        <v>143</v>
      </c>
      <c r="Q39" s="37" t="s">
        <v>42</v>
      </c>
      <c r="R39" s="37">
        <v>4</v>
      </c>
      <c r="S39" s="57">
        <v>0</v>
      </c>
      <c r="T39" s="57">
        <v>1</v>
      </c>
      <c r="U39" s="57">
        <v>1</v>
      </c>
      <c r="V39" s="57">
        <v>1</v>
      </c>
      <c r="W39" s="57">
        <v>1</v>
      </c>
      <c r="X39" s="57">
        <v>0</v>
      </c>
      <c r="Y39" s="57">
        <v>0</v>
      </c>
      <c r="Z39" s="57">
        <v>0</v>
      </c>
    </row>
    <row r="40" spans="1:29" s="4" customFormat="1" ht="43.5" customHeight="1" x14ac:dyDescent="0.2">
      <c r="A40" s="44"/>
      <c r="B40" s="47"/>
      <c r="C40" s="38"/>
      <c r="D40" s="38"/>
      <c r="E40" s="41"/>
      <c r="F40" s="10" t="s">
        <v>20</v>
      </c>
      <c r="G40" s="14">
        <f t="shared" si="5"/>
        <v>65306.11</v>
      </c>
      <c r="H40" s="12">
        <v>0</v>
      </c>
      <c r="I40" s="12">
        <v>20408.16</v>
      </c>
      <c r="J40" s="12">
        <v>20408.16</v>
      </c>
      <c r="K40" s="12">
        <v>10204.08</v>
      </c>
      <c r="L40" s="12">
        <v>14285.71</v>
      </c>
      <c r="M40" s="12">
        <v>0</v>
      </c>
      <c r="N40" s="12">
        <v>0</v>
      </c>
      <c r="O40" s="12">
        <v>0</v>
      </c>
      <c r="P40" s="41"/>
      <c r="Q40" s="38"/>
      <c r="R40" s="38"/>
      <c r="S40" s="58"/>
      <c r="T40" s="58"/>
      <c r="U40" s="58"/>
      <c r="V40" s="58"/>
      <c r="W40" s="58"/>
      <c r="X40" s="58"/>
      <c r="Y40" s="58"/>
      <c r="Z40" s="58"/>
    </row>
    <row r="41" spans="1:29" s="4" customFormat="1" ht="49.5" customHeight="1" x14ac:dyDescent="0.2">
      <c r="A41" s="45"/>
      <c r="B41" s="48"/>
      <c r="C41" s="39"/>
      <c r="D41" s="39"/>
      <c r="E41" s="42"/>
      <c r="F41" s="11" t="s">
        <v>21</v>
      </c>
      <c r="G41" s="14">
        <f t="shared" si="5"/>
        <v>3200000</v>
      </c>
      <c r="H41" s="12">
        <v>0</v>
      </c>
      <c r="I41" s="12">
        <v>1000000</v>
      </c>
      <c r="J41" s="12">
        <v>1000000</v>
      </c>
      <c r="K41" s="12">
        <v>500000</v>
      </c>
      <c r="L41" s="12">
        <v>700000</v>
      </c>
      <c r="M41" s="12">
        <v>0</v>
      </c>
      <c r="N41" s="12">
        <v>0</v>
      </c>
      <c r="O41" s="12">
        <v>0</v>
      </c>
      <c r="P41" s="42"/>
      <c r="Q41" s="39"/>
      <c r="R41" s="39"/>
      <c r="S41" s="59"/>
      <c r="T41" s="59"/>
      <c r="U41" s="59"/>
      <c r="V41" s="59"/>
      <c r="W41" s="59"/>
      <c r="X41" s="59"/>
      <c r="Y41" s="59"/>
      <c r="Z41" s="59"/>
    </row>
    <row r="42" spans="1:29" s="4" customFormat="1" ht="49.5" customHeight="1" x14ac:dyDescent="0.2">
      <c r="A42" s="43" t="s">
        <v>146</v>
      </c>
      <c r="B42" s="46" t="s">
        <v>147</v>
      </c>
      <c r="C42" s="37">
        <v>2021</v>
      </c>
      <c r="D42" s="37">
        <v>2022</v>
      </c>
      <c r="E42" s="40" t="s">
        <v>15</v>
      </c>
      <c r="F42" s="9" t="s">
        <v>16</v>
      </c>
      <c r="G42" s="14">
        <f t="shared" si="5"/>
        <v>3000</v>
      </c>
      <c r="H42" s="12">
        <f>H43+H44</f>
        <v>0</v>
      </c>
      <c r="I42" s="12">
        <f>I43+I44</f>
        <v>2000</v>
      </c>
      <c r="J42" s="12">
        <f>J43+J44</f>
        <v>1000</v>
      </c>
      <c r="K42" s="12">
        <f t="shared" ref="K42:M42" si="25">K43+K44</f>
        <v>0</v>
      </c>
      <c r="L42" s="12">
        <f t="shared" si="25"/>
        <v>0</v>
      </c>
      <c r="M42" s="12">
        <f t="shared" si="25"/>
        <v>0</v>
      </c>
      <c r="N42" s="12">
        <f t="shared" ref="N42:O42" si="26">N43+N44</f>
        <v>0</v>
      </c>
      <c r="O42" s="12">
        <f t="shared" si="26"/>
        <v>0</v>
      </c>
      <c r="P42" s="40" t="s">
        <v>139</v>
      </c>
      <c r="Q42" s="37" t="s">
        <v>30</v>
      </c>
      <c r="R42" s="37">
        <v>100</v>
      </c>
      <c r="S42" s="49">
        <v>0</v>
      </c>
      <c r="T42" s="49">
        <v>100</v>
      </c>
      <c r="U42" s="49">
        <v>100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</row>
    <row r="43" spans="1:29" s="4" customFormat="1" ht="43.5" customHeight="1" x14ac:dyDescent="0.2">
      <c r="A43" s="44"/>
      <c r="B43" s="47"/>
      <c r="C43" s="38"/>
      <c r="D43" s="38"/>
      <c r="E43" s="41"/>
      <c r="F43" s="10" t="s">
        <v>20</v>
      </c>
      <c r="G43" s="14">
        <f t="shared" si="5"/>
        <v>3000</v>
      </c>
      <c r="H43" s="12">
        <v>0</v>
      </c>
      <c r="I43" s="12">
        <v>2000</v>
      </c>
      <c r="J43" s="12">
        <v>1000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41"/>
      <c r="Q43" s="38"/>
      <c r="R43" s="38"/>
      <c r="S43" s="50"/>
      <c r="T43" s="50"/>
      <c r="U43" s="50"/>
      <c r="V43" s="50"/>
      <c r="W43" s="50"/>
      <c r="X43" s="50"/>
      <c r="Y43" s="50"/>
      <c r="Z43" s="50"/>
    </row>
    <row r="44" spans="1:29" s="4" customFormat="1" ht="49.5" customHeight="1" x14ac:dyDescent="0.2">
      <c r="A44" s="45"/>
      <c r="B44" s="48"/>
      <c r="C44" s="39"/>
      <c r="D44" s="39"/>
      <c r="E44" s="42"/>
      <c r="F44" s="11" t="s">
        <v>21</v>
      </c>
      <c r="G44" s="14">
        <f t="shared" si="5"/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42"/>
      <c r="Q44" s="39"/>
      <c r="R44" s="39"/>
      <c r="S44" s="51"/>
      <c r="T44" s="51"/>
      <c r="U44" s="51"/>
      <c r="V44" s="51"/>
      <c r="W44" s="51"/>
      <c r="X44" s="51"/>
      <c r="Y44" s="51"/>
      <c r="Z44" s="51"/>
    </row>
    <row r="45" spans="1:29" s="4" customFormat="1" ht="42.75" customHeight="1" x14ac:dyDescent="0.2">
      <c r="A45" s="43" t="s">
        <v>163</v>
      </c>
      <c r="B45" s="46" t="s">
        <v>164</v>
      </c>
      <c r="C45" s="37">
        <v>2020</v>
      </c>
      <c r="D45" s="37">
        <v>2020</v>
      </c>
      <c r="E45" s="40" t="s">
        <v>15</v>
      </c>
      <c r="F45" s="9" t="s">
        <v>16</v>
      </c>
      <c r="G45" s="14">
        <f t="shared" si="5"/>
        <v>0</v>
      </c>
      <c r="H45" s="12">
        <f>H46+H47</f>
        <v>0</v>
      </c>
      <c r="I45" s="12">
        <f>I46+I47</f>
        <v>0</v>
      </c>
      <c r="J45" s="12">
        <f>J46+J47</f>
        <v>0</v>
      </c>
      <c r="K45" s="12">
        <f t="shared" ref="K45:M45" si="27">K46+K47</f>
        <v>0</v>
      </c>
      <c r="L45" s="12">
        <f t="shared" si="27"/>
        <v>0</v>
      </c>
      <c r="M45" s="12">
        <f t="shared" si="27"/>
        <v>0</v>
      </c>
      <c r="N45" s="12">
        <f t="shared" ref="N45:O45" si="28">N46+N47</f>
        <v>0</v>
      </c>
      <c r="O45" s="12">
        <f t="shared" si="28"/>
        <v>0</v>
      </c>
      <c r="P45" s="40" t="s">
        <v>152</v>
      </c>
      <c r="Q45" s="37" t="s">
        <v>42</v>
      </c>
      <c r="R45" s="3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v>0</v>
      </c>
    </row>
    <row r="46" spans="1:29" s="4" customFormat="1" ht="43.5" customHeight="1" x14ac:dyDescent="0.2">
      <c r="A46" s="44"/>
      <c r="B46" s="47"/>
      <c r="C46" s="38"/>
      <c r="D46" s="38"/>
      <c r="E46" s="41"/>
      <c r="F46" s="10" t="s">
        <v>20</v>
      </c>
      <c r="G46" s="14">
        <f t="shared" si="5"/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41"/>
      <c r="Q46" s="38"/>
      <c r="R46" s="38"/>
      <c r="S46" s="58"/>
      <c r="T46" s="58"/>
      <c r="U46" s="58"/>
      <c r="V46" s="58"/>
      <c r="W46" s="58"/>
      <c r="X46" s="58"/>
      <c r="Y46" s="58"/>
      <c r="Z46" s="58"/>
    </row>
    <row r="47" spans="1:29" s="4" customFormat="1" ht="24" customHeight="1" x14ac:dyDescent="0.2">
      <c r="A47" s="45"/>
      <c r="B47" s="48"/>
      <c r="C47" s="39"/>
      <c r="D47" s="39"/>
      <c r="E47" s="42"/>
      <c r="F47" s="11" t="s">
        <v>21</v>
      </c>
      <c r="G47" s="14">
        <f t="shared" si="5"/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42"/>
      <c r="Q47" s="39"/>
      <c r="R47" s="39"/>
      <c r="S47" s="59"/>
      <c r="T47" s="59"/>
      <c r="U47" s="59"/>
      <c r="V47" s="59"/>
      <c r="W47" s="59"/>
      <c r="X47" s="59"/>
      <c r="Y47" s="59"/>
      <c r="Z47" s="59"/>
    </row>
    <row r="48" spans="1:29" s="4" customFormat="1" ht="42.75" customHeight="1" x14ac:dyDescent="0.2">
      <c r="A48" s="43" t="s">
        <v>175</v>
      </c>
      <c r="B48" s="46" t="s">
        <v>176</v>
      </c>
      <c r="C48" s="37">
        <v>2025</v>
      </c>
      <c r="D48" s="37">
        <v>2027</v>
      </c>
      <c r="E48" s="40" t="s">
        <v>15</v>
      </c>
      <c r="F48" s="9" t="s">
        <v>16</v>
      </c>
      <c r="G48" s="14">
        <f t="shared" si="5"/>
        <v>8000</v>
      </c>
      <c r="H48" s="12">
        <f>H49+H50</f>
        <v>0</v>
      </c>
      <c r="I48" s="12">
        <f>I49+I50</f>
        <v>0</v>
      </c>
      <c r="J48" s="12">
        <f>J49+J50</f>
        <v>0</v>
      </c>
      <c r="K48" s="12">
        <f t="shared" ref="K48:M48" si="29">K49+K50</f>
        <v>0</v>
      </c>
      <c r="L48" s="12">
        <f t="shared" si="29"/>
        <v>0</v>
      </c>
      <c r="M48" s="12">
        <f t="shared" si="29"/>
        <v>0</v>
      </c>
      <c r="N48" s="12">
        <f t="shared" ref="N48:O48" si="30">N49+N50</f>
        <v>4000</v>
      </c>
      <c r="O48" s="12">
        <f t="shared" si="30"/>
        <v>4000</v>
      </c>
      <c r="P48" s="40" t="s">
        <v>139</v>
      </c>
      <c r="Q48" s="60" t="s">
        <v>30</v>
      </c>
      <c r="R48" s="3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1</v>
      </c>
      <c r="Z48" s="57">
        <v>1</v>
      </c>
    </row>
    <row r="49" spans="1:26" s="4" customFormat="1" ht="43.5" customHeight="1" x14ac:dyDescent="0.2">
      <c r="A49" s="44"/>
      <c r="B49" s="47"/>
      <c r="C49" s="38"/>
      <c r="D49" s="38"/>
      <c r="E49" s="41"/>
      <c r="F49" s="10" t="s">
        <v>20</v>
      </c>
      <c r="G49" s="14">
        <f t="shared" si="5"/>
        <v>8000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4000</v>
      </c>
      <c r="O49" s="12">
        <v>4000</v>
      </c>
      <c r="P49" s="41"/>
      <c r="Q49" s="61"/>
      <c r="R49" s="38"/>
      <c r="S49" s="58"/>
      <c r="T49" s="58"/>
      <c r="U49" s="58"/>
      <c r="V49" s="58"/>
      <c r="W49" s="58"/>
      <c r="X49" s="58"/>
      <c r="Y49" s="58"/>
      <c r="Z49" s="58"/>
    </row>
    <row r="50" spans="1:26" s="4" customFormat="1" ht="24" customHeight="1" x14ac:dyDescent="0.2">
      <c r="A50" s="45"/>
      <c r="B50" s="48"/>
      <c r="C50" s="39"/>
      <c r="D50" s="39"/>
      <c r="E50" s="42"/>
      <c r="F50" s="11" t="s">
        <v>21</v>
      </c>
      <c r="G50" s="14">
        <f t="shared" si="5"/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42"/>
      <c r="Q50" s="62"/>
      <c r="R50" s="39"/>
      <c r="S50" s="59"/>
      <c r="T50" s="59"/>
      <c r="U50" s="59"/>
      <c r="V50" s="59"/>
      <c r="W50" s="59"/>
      <c r="X50" s="59"/>
      <c r="Y50" s="59"/>
      <c r="Z50" s="59"/>
    </row>
    <row r="51" spans="1:26" s="4" customFormat="1" ht="42.75" customHeight="1" x14ac:dyDescent="0.2">
      <c r="A51" s="43" t="s">
        <v>215</v>
      </c>
      <c r="B51" s="46" t="s">
        <v>217</v>
      </c>
      <c r="C51" s="37">
        <v>2024</v>
      </c>
      <c r="D51" s="37">
        <v>2024</v>
      </c>
      <c r="E51" s="40" t="s">
        <v>15</v>
      </c>
      <c r="F51" s="9" t="s">
        <v>16</v>
      </c>
      <c r="G51" s="14">
        <f t="shared" si="5"/>
        <v>561224.49</v>
      </c>
      <c r="H51" s="12">
        <f>H52+H53</f>
        <v>0</v>
      </c>
      <c r="I51" s="12">
        <f>I52+I53</f>
        <v>0</v>
      </c>
      <c r="J51" s="12">
        <f>J52+J53</f>
        <v>0</v>
      </c>
      <c r="K51" s="12">
        <f t="shared" ref="K51:N51" si="31">K52+K53</f>
        <v>0</v>
      </c>
      <c r="L51" s="12">
        <f t="shared" si="31"/>
        <v>561224.49</v>
      </c>
      <c r="M51" s="12">
        <f t="shared" si="31"/>
        <v>0</v>
      </c>
      <c r="N51" s="12">
        <f t="shared" si="31"/>
        <v>0</v>
      </c>
      <c r="O51" s="12">
        <f t="shared" ref="O51" si="32">O52+O53</f>
        <v>0</v>
      </c>
      <c r="P51" s="40" t="s">
        <v>216</v>
      </c>
      <c r="Q51" s="37" t="s">
        <v>42</v>
      </c>
      <c r="R51" s="37">
        <v>1</v>
      </c>
      <c r="S51" s="57">
        <v>0</v>
      </c>
      <c r="T51" s="57">
        <v>0</v>
      </c>
      <c r="U51" s="57">
        <v>0</v>
      </c>
      <c r="V51" s="57">
        <v>0</v>
      </c>
      <c r="W51" s="57">
        <v>1</v>
      </c>
      <c r="X51" s="57">
        <v>0</v>
      </c>
      <c r="Y51" s="57">
        <v>0</v>
      </c>
      <c r="Z51" s="57">
        <v>0</v>
      </c>
    </row>
    <row r="52" spans="1:26" s="4" customFormat="1" ht="43.5" customHeight="1" x14ac:dyDescent="0.2">
      <c r="A52" s="44"/>
      <c r="B52" s="47"/>
      <c r="C52" s="38"/>
      <c r="D52" s="38"/>
      <c r="E52" s="41"/>
      <c r="F52" s="10" t="s">
        <v>20</v>
      </c>
      <c r="G52" s="14">
        <f t="shared" si="5"/>
        <v>11224.49</v>
      </c>
      <c r="H52" s="12">
        <v>0</v>
      </c>
      <c r="I52" s="12">
        <v>0</v>
      </c>
      <c r="J52" s="12">
        <v>0</v>
      </c>
      <c r="K52" s="12">
        <v>0</v>
      </c>
      <c r="L52" s="12">
        <v>11224.49</v>
      </c>
      <c r="M52" s="12">
        <v>0</v>
      </c>
      <c r="N52" s="12">
        <v>0</v>
      </c>
      <c r="O52" s="12">
        <v>0</v>
      </c>
      <c r="P52" s="41"/>
      <c r="Q52" s="38"/>
      <c r="R52" s="38"/>
      <c r="S52" s="58"/>
      <c r="T52" s="58"/>
      <c r="U52" s="58"/>
      <c r="V52" s="58"/>
      <c r="W52" s="58"/>
      <c r="X52" s="58"/>
      <c r="Y52" s="58"/>
      <c r="Z52" s="58"/>
    </row>
    <row r="53" spans="1:26" s="4" customFormat="1" ht="42.75" customHeight="1" x14ac:dyDescent="0.2">
      <c r="A53" s="45"/>
      <c r="B53" s="48"/>
      <c r="C53" s="39"/>
      <c r="D53" s="39"/>
      <c r="E53" s="42"/>
      <c r="F53" s="11" t="s">
        <v>21</v>
      </c>
      <c r="G53" s="14">
        <f t="shared" si="5"/>
        <v>550000</v>
      </c>
      <c r="H53" s="12">
        <v>0</v>
      </c>
      <c r="I53" s="12">
        <v>0</v>
      </c>
      <c r="J53" s="12">
        <v>0</v>
      </c>
      <c r="K53" s="12">
        <v>0</v>
      </c>
      <c r="L53" s="12">
        <v>550000</v>
      </c>
      <c r="M53" s="12">
        <v>0</v>
      </c>
      <c r="N53" s="12">
        <v>0</v>
      </c>
      <c r="O53" s="12">
        <v>0</v>
      </c>
      <c r="P53" s="42"/>
      <c r="Q53" s="39"/>
      <c r="R53" s="39"/>
      <c r="S53" s="59"/>
      <c r="T53" s="59"/>
      <c r="U53" s="59"/>
      <c r="V53" s="59"/>
      <c r="W53" s="59"/>
      <c r="X53" s="59"/>
      <c r="Y53" s="59"/>
      <c r="Z53" s="59"/>
    </row>
    <row r="54" spans="1:26" s="4" customFormat="1" ht="47.25" customHeight="1" x14ac:dyDescent="0.2">
      <c r="A54" s="43" t="s">
        <v>120</v>
      </c>
      <c r="B54" s="46" t="s">
        <v>123</v>
      </c>
      <c r="C54" s="37">
        <v>2020</v>
      </c>
      <c r="D54" s="37">
        <v>2022</v>
      </c>
      <c r="E54" s="40" t="s">
        <v>15</v>
      </c>
      <c r="F54" s="9" t="s">
        <v>16</v>
      </c>
      <c r="G54" s="14">
        <f t="shared" si="5"/>
        <v>12830484.140000001</v>
      </c>
      <c r="H54" s="12">
        <f>H55+H56</f>
        <v>4720464.1400000006</v>
      </c>
      <c r="I54" s="12">
        <f t="shared" ref="I54:M54" si="33">I57+I60</f>
        <v>0</v>
      </c>
      <c r="J54" s="12">
        <f t="shared" si="33"/>
        <v>8110020</v>
      </c>
      <c r="K54" s="12">
        <f t="shared" si="33"/>
        <v>0</v>
      </c>
      <c r="L54" s="12">
        <f t="shared" si="33"/>
        <v>0</v>
      </c>
      <c r="M54" s="12">
        <f t="shared" si="33"/>
        <v>0</v>
      </c>
      <c r="N54" s="12">
        <f t="shared" ref="N54:O54" si="34">N57+N60</f>
        <v>0</v>
      </c>
      <c r="O54" s="12">
        <f t="shared" si="34"/>
        <v>0</v>
      </c>
      <c r="P54" s="37" t="s">
        <v>13</v>
      </c>
      <c r="Q54" s="37" t="s">
        <v>13</v>
      </c>
      <c r="R54" s="37" t="s">
        <v>13</v>
      </c>
      <c r="S54" s="37" t="s">
        <v>13</v>
      </c>
      <c r="T54" s="37" t="s">
        <v>13</v>
      </c>
      <c r="U54" s="37" t="s">
        <v>13</v>
      </c>
      <c r="V54" s="37" t="s">
        <v>13</v>
      </c>
      <c r="W54" s="37" t="s">
        <v>13</v>
      </c>
      <c r="X54" s="37" t="s">
        <v>13</v>
      </c>
      <c r="Y54" s="37" t="s">
        <v>13</v>
      </c>
      <c r="Z54" s="37" t="s">
        <v>13</v>
      </c>
    </row>
    <row r="55" spans="1:26" s="4" customFormat="1" ht="47.25" customHeight="1" x14ac:dyDescent="0.2">
      <c r="A55" s="44"/>
      <c r="B55" s="47"/>
      <c r="C55" s="38"/>
      <c r="D55" s="38"/>
      <c r="E55" s="41"/>
      <c r="F55" s="10" t="s">
        <v>20</v>
      </c>
      <c r="G55" s="14">
        <f t="shared" si="5"/>
        <v>256609.68</v>
      </c>
      <c r="H55" s="12">
        <f>H58</f>
        <v>94409.279999999999</v>
      </c>
      <c r="I55" s="12">
        <f t="shared" ref="I55:M55" si="35">I58+I61</f>
        <v>0</v>
      </c>
      <c r="J55" s="12">
        <f t="shared" si="35"/>
        <v>162200.4</v>
      </c>
      <c r="K55" s="12">
        <f t="shared" si="35"/>
        <v>0</v>
      </c>
      <c r="L55" s="12">
        <f t="shared" si="35"/>
        <v>0</v>
      </c>
      <c r="M55" s="12">
        <f t="shared" si="35"/>
        <v>0</v>
      </c>
      <c r="N55" s="12">
        <f t="shared" ref="N55:O55" si="36">N58+N61</f>
        <v>0</v>
      </c>
      <c r="O55" s="12">
        <f t="shared" si="36"/>
        <v>0</v>
      </c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s="4" customFormat="1" ht="47.25" customHeight="1" x14ac:dyDescent="0.2">
      <c r="A56" s="45"/>
      <c r="B56" s="48"/>
      <c r="C56" s="39"/>
      <c r="D56" s="39"/>
      <c r="E56" s="42"/>
      <c r="F56" s="11" t="s">
        <v>21</v>
      </c>
      <c r="G56" s="14">
        <f t="shared" si="5"/>
        <v>12573874.460000001</v>
      </c>
      <c r="H56" s="12">
        <f>H59</f>
        <v>4626054.8600000003</v>
      </c>
      <c r="I56" s="12">
        <f>I59+I62</f>
        <v>0</v>
      </c>
      <c r="J56" s="12">
        <f t="shared" ref="J56:M56" si="37">J59+J62</f>
        <v>7947819.5999999996</v>
      </c>
      <c r="K56" s="12">
        <f t="shared" si="37"/>
        <v>0</v>
      </c>
      <c r="L56" s="12">
        <f t="shared" si="37"/>
        <v>0</v>
      </c>
      <c r="M56" s="12">
        <f t="shared" si="37"/>
        <v>0</v>
      </c>
      <c r="N56" s="12">
        <f t="shared" ref="N56:O56" si="38">N59+N62</f>
        <v>0</v>
      </c>
      <c r="O56" s="12">
        <f t="shared" si="38"/>
        <v>0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s="4" customFormat="1" ht="47.25" customHeight="1" x14ac:dyDescent="0.2">
      <c r="A57" s="43" t="s">
        <v>121</v>
      </c>
      <c r="B57" s="46" t="s">
        <v>155</v>
      </c>
      <c r="C57" s="37">
        <v>2020</v>
      </c>
      <c r="D57" s="37">
        <v>2020</v>
      </c>
      <c r="E57" s="40" t="s">
        <v>15</v>
      </c>
      <c r="F57" s="9" t="s">
        <v>16</v>
      </c>
      <c r="G57" s="14">
        <f t="shared" si="5"/>
        <v>4720464.1400000006</v>
      </c>
      <c r="H57" s="12">
        <f>H58+H59</f>
        <v>4720464.1400000006</v>
      </c>
      <c r="I57" s="12">
        <f>I58+I59</f>
        <v>0</v>
      </c>
      <c r="J57" s="12">
        <f>J58+J59</f>
        <v>0</v>
      </c>
      <c r="K57" s="12">
        <f t="shared" ref="K57:M57" si="39">K58+K59</f>
        <v>0</v>
      </c>
      <c r="L57" s="12">
        <f t="shared" si="39"/>
        <v>0</v>
      </c>
      <c r="M57" s="12">
        <f t="shared" si="39"/>
        <v>0</v>
      </c>
      <c r="N57" s="12">
        <f t="shared" ref="N57:O57" si="40">N58+N59</f>
        <v>0</v>
      </c>
      <c r="O57" s="12">
        <f t="shared" si="40"/>
        <v>0</v>
      </c>
      <c r="P57" s="40" t="s">
        <v>119</v>
      </c>
      <c r="Q57" s="37" t="s">
        <v>42</v>
      </c>
      <c r="R57" s="37">
        <v>1</v>
      </c>
      <c r="S57" s="49">
        <v>1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</row>
    <row r="58" spans="1:26" s="4" customFormat="1" ht="53.25" customHeight="1" x14ac:dyDescent="0.2">
      <c r="A58" s="44"/>
      <c r="B58" s="47"/>
      <c r="C58" s="38"/>
      <c r="D58" s="38"/>
      <c r="E58" s="41"/>
      <c r="F58" s="10" t="s">
        <v>20</v>
      </c>
      <c r="G58" s="14">
        <f t="shared" si="5"/>
        <v>94409.279999999999</v>
      </c>
      <c r="H58" s="12">
        <v>94409.279999999999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41"/>
      <c r="Q58" s="38"/>
      <c r="R58" s="38"/>
      <c r="S58" s="50"/>
      <c r="T58" s="50"/>
      <c r="U58" s="50"/>
      <c r="V58" s="50"/>
      <c r="W58" s="50"/>
      <c r="X58" s="50"/>
      <c r="Y58" s="50"/>
      <c r="Z58" s="50"/>
    </row>
    <row r="59" spans="1:26" s="4" customFormat="1" ht="62.25" customHeight="1" x14ac:dyDescent="0.2">
      <c r="A59" s="45"/>
      <c r="B59" s="48"/>
      <c r="C59" s="39"/>
      <c r="D59" s="39"/>
      <c r="E59" s="42"/>
      <c r="F59" s="11" t="s">
        <v>21</v>
      </c>
      <c r="G59" s="14">
        <f t="shared" si="5"/>
        <v>4626054.8600000003</v>
      </c>
      <c r="H59" s="12">
        <v>4626054.8600000003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42"/>
      <c r="Q59" s="39"/>
      <c r="R59" s="39"/>
      <c r="S59" s="51"/>
      <c r="T59" s="51"/>
      <c r="U59" s="51"/>
      <c r="V59" s="51"/>
      <c r="W59" s="51"/>
      <c r="X59" s="51"/>
      <c r="Y59" s="51"/>
      <c r="Z59" s="51"/>
    </row>
    <row r="60" spans="1:26" s="4" customFormat="1" ht="47.25" customHeight="1" x14ac:dyDescent="0.2">
      <c r="A60" s="43" t="s">
        <v>153</v>
      </c>
      <c r="B60" s="46" t="s">
        <v>162</v>
      </c>
      <c r="C60" s="37">
        <v>2022</v>
      </c>
      <c r="D60" s="37">
        <v>2022</v>
      </c>
      <c r="E60" s="40" t="s">
        <v>15</v>
      </c>
      <c r="F60" s="9" t="s">
        <v>16</v>
      </c>
      <c r="G60" s="14">
        <f t="shared" si="5"/>
        <v>8110020</v>
      </c>
      <c r="H60" s="12">
        <f>H61+H62</f>
        <v>0</v>
      </c>
      <c r="I60" s="12">
        <f>I61+I62</f>
        <v>0</v>
      </c>
      <c r="J60" s="12">
        <f>J61+J62</f>
        <v>8110020</v>
      </c>
      <c r="K60" s="12">
        <f t="shared" ref="K60:M60" si="41">K61+K62</f>
        <v>0</v>
      </c>
      <c r="L60" s="12">
        <f t="shared" si="41"/>
        <v>0</v>
      </c>
      <c r="M60" s="12">
        <f t="shared" si="41"/>
        <v>0</v>
      </c>
      <c r="N60" s="12">
        <f t="shared" ref="N60:O60" si="42">N61+N62</f>
        <v>0</v>
      </c>
      <c r="O60" s="12">
        <f t="shared" si="42"/>
        <v>0</v>
      </c>
      <c r="P60" s="40" t="s">
        <v>152</v>
      </c>
      <c r="Q60" s="37" t="s">
        <v>42</v>
      </c>
      <c r="R60" s="37">
        <v>1</v>
      </c>
      <c r="S60" s="57">
        <v>0</v>
      </c>
      <c r="T60" s="57">
        <v>0</v>
      </c>
      <c r="U60" s="57">
        <v>1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</row>
    <row r="61" spans="1:26" s="4" customFormat="1" ht="43.5" customHeight="1" x14ac:dyDescent="0.2">
      <c r="A61" s="44"/>
      <c r="B61" s="47"/>
      <c r="C61" s="38"/>
      <c r="D61" s="38"/>
      <c r="E61" s="41"/>
      <c r="F61" s="10" t="s">
        <v>20</v>
      </c>
      <c r="G61" s="14">
        <f t="shared" si="5"/>
        <v>162200.4</v>
      </c>
      <c r="H61" s="12">
        <v>0</v>
      </c>
      <c r="I61" s="12">
        <v>0</v>
      </c>
      <c r="J61" s="12">
        <v>162200.4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41"/>
      <c r="Q61" s="38"/>
      <c r="R61" s="38"/>
      <c r="S61" s="58"/>
      <c r="T61" s="58"/>
      <c r="U61" s="58"/>
      <c r="V61" s="58"/>
      <c r="W61" s="58"/>
      <c r="X61" s="58"/>
      <c r="Y61" s="58"/>
      <c r="Z61" s="58"/>
    </row>
    <row r="62" spans="1:26" s="4" customFormat="1" ht="51.75" customHeight="1" x14ac:dyDescent="0.2">
      <c r="A62" s="45"/>
      <c r="B62" s="48"/>
      <c r="C62" s="39"/>
      <c r="D62" s="39"/>
      <c r="E62" s="42"/>
      <c r="F62" s="11" t="s">
        <v>21</v>
      </c>
      <c r="G62" s="14">
        <f t="shared" si="5"/>
        <v>7947819.5999999996</v>
      </c>
      <c r="H62" s="12">
        <v>0</v>
      </c>
      <c r="I62" s="12">
        <v>0</v>
      </c>
      <c r="J62" s="12">
        <v>7947819.5999999996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42"/>
      <c r="Q62" s="39"/>
      <c r="R62" s="39"/>
      <c r="S62" s="59"/>
      <c r="T62" s="59"/>
      <c r="U62" s="59"/>
      <c r="V62" s="59"/>
      <c r="W62" s="59"/>
      <c r="X62" s="59"/>
      <c r="Y62" s="59"/>
      <c r="Z62" s="59"/>
    </row>
    <row r="63" spans="1:26" s="4" customFormat="1" ht="57" customHeight="1" x14ac:dyDescent="0.2">
      <c r="A63" s="99" t="s">
        <v>114</v>
      </c>
      <c r="B63" s="100"/>
      <c r="C63" s="37">
        <v>2020</v>
      </c>
      <c r="D63" s="37">
        <v>2027</v>
      </c>
      <c r="E63" s="40" t="s">
        <v>15</v>
      </c>
      <c r="F63" s="9" t="s">
        <v>16</v>
      </c>
      <c r="G63" s="14">
        <f t="shared" si="5"/>
        <v>192145096.39999995</v>
      </c>
      <c r="H63" s="12">
        <f>H64+H65</f>
        <v>14157818.68</v>
      </c>
      <c r="I63" s="12">
        <f>I64+I65</f>
        <v>20400907.620000001</v>
      </c>
      <c r="J63" s="12">
        <f>J64+J65</f>
        <v>38865894.029999994</v>
      </c>
      <c r="K63" s="12">
        <f>K64+K65</f>
        <v>30972469.759999998</v>
      </c>
      <c r="L63" s="12">
        <f t="shared" ref="L63:M63" si="43">L64+L65</f>
        <v>31612190.849999998</v>
      </c>
      <c r="M63" s="12">
        <f t="shared" si="43"/>
        <v>25610152.670000002</v>
      </c>
      <c r="N63" s="12">
        <f t="shared" ref="N63:O63" si="44">N64+N65</f>
        <v>22157864.390000001</v>
      </c>
      <c r="O63" s="12">
        <f t="shared" si="44"/>
        <v>8367798.3999999994</v>
      </c>
      <c r="P63" s="40" t="s">
        <v>13</v>
      </c>
      <c r="Q63" s="37" t="s">
        <v>13</v>
      </c>
      <c r="R63" s="37" t="s">
        <v>13</v>
      </c>
      <c r="S63" s="37" t="s">
        <v>13</v>
      </c>
      <c r="T63" s="37" t="s">
        <v>13</v>
      </c>
      <c r="U63" s="37" t="s">
        <v>13</v>
      </c>
      <c r="V63" s="37" t="s">
        <v>13</v>
      </c>
      <c r="W63" s="37" t="s">
        <v>13</v>
      </c>
      <c r="X63" s="37" t="s">
        <v>13</v>
      </c>
      <c r="Y63" s="37" t="s">
        <v>13</v>
      </c>
      <c r="Z63" s="37" t="s">
        <v>13</v>
      </c>
    </row>
    <row r="64" spans="1:26" s="4" customFormat="1" ht="55.5" customHeight="1" x14ac:dyDescent="0.2">
      <c r="A64" s="101"/>
      <c r="B64" s="102"/>
      <c r="C64" s="38"/>
      <c r="D64" s="38"/>
      <c r="E64" s="41"/>
      <c r="F64" s="10" t="s">
        <v>20</v>
      </c>
      <c r="G64" s="14">
        <f t="shared" si="5"/>
        <v>135474329.59999999</v>
      </c>
      <c r="H64" s="12">
        <f t="shared" ref="H64:N65" si="45">H19</f>
        <v>7277477.8199999994</v>
      </c>
      <c r="I64" s="12">
        <f t="shared" si="45"/>
        <v>16875789.93</v>
      </c>
      <c r="J64" s="12">
        <f t="shared" si="45"/>
        <v>26468074.429999996</v>
      </c>
      <c r="K64" s="12">
        <f t="shared" si="45"/>
        <v>24396929.109999999</v>
      </c>
      <c r="L64" s="12">
        <f t="shared" si="45"/>
        <v>23992242.849999998</v>
      </c>
      <c r="M64" s="12">
        <f t="shared" si="45"/>
        <v>15774152.67</v>
      </c>
      <c r="N64" s="12">
        <f t="shared" si="45"/>
        <v>12321864.390000001</v>
      </c>
      <c r="O64" s="12">
        <f t="shared" ref="O64" si="46">O19</f>
        <v>8367798.3999999994</v>
      </c>
      <c r="P64" s="41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9" s="4" customFormat="1" ht="57.75" customHeight="1" x14ac:dyDescent="0.2">
      <c r="A65" s="103"/>
      <c r="B65" s="104"/>
      <c r="C65" s="39"/>
      <c r="D65" s="39"/>
      <c r="E65" s="42"/>
      <c r="F65" s="11" t="s">
        <v>21</v>
      </c>
      <c r="G65" s="14">
        <f t="shared" si="5"/>
        <v>56670766.799999997</v>
      </c>
      <c r="H65" s="12">
        <f t="shared" si="45"/>
        <v>6880340.8600000003</v>
      </c>
      <c r="I65" s="12">
        <f t="shared" si="45"/>
        <v>3525117.69</v>
      </c>
      <c r="J65" s="12">
        <f t="shared" si="45"/>
        <v>12397819.6</v>
      </c>
      <c r="K65" s="12">
        <f t="shared" si="45"/>
        <v>6575540.6500000004</v>
      </c>
      <c r="L65" s="12">
        <f t="shared" si="45"/>
        <v>7619948</v>
      </c>
      <c r="M65" s="12">
        <f t="shared" si="45"/>
        <v>9836000</v>
      </c>
      <c r="N65" s="12">
        <f t="shared" si="45"/>
        <v>9836000</v>
      </c>
      <c r="O65" s="12">
        <f t="shared" ref="O65" si="47">O20</f>
        <v>0</v>
      </c>
      <c r="P65" s="42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9" s="4" customFormat="1" ht="47.25" customHeight="1" x14ac:dyDescent="0.2">
      <c r="A66" s="52" t="s">
        <v>57</v>
      </c>
      <c r="B66" s="53"/>
      <c r="C66" s="19">
        <v>2020</v>
      </c>
      <c r="D66" s="19">
        <v>2027</v>
      </c>
      <c r="E66" s="19" t="s">
        <v>13</v>
      </c>
      <c r="F66" s="19" t="s">
        <v>13</v>
      </c>
      <c r="G66" s="14">
        <f t="shared" si="5"/>
        <v>0</v>
      </c>
      <c r="H66" s="14" t="s">
        <v>13</v>
      </c>
      <c r="I66" s="14" t="s">
        <v>13</v>
      </c>
      <c r="J66" s="14" t="s">
        <v>13</v>
      </c>
      <c r="K66" s="14" t="s">
        <v>13</v>
      </c>
      <c r="L66" s="14" t="s">
        <v>13</v>
      </c>
      <c r="M66" s="14" t="s">
        <v>13</v>
      </c>
      <c r="N66" s="14" t="s">
        <v>13</v>
      </c>
      <c r="O66" s="14" t="s">
        <v>13</v>
      </c>
      <c r="P66" s="23" t="s">
        <v>13</v>
      </c>
      <c r="Q66" s="23" t="s">
        <v>13</v>
      </c>
      <c r="R66" s="23" t="s">
        <v>13</v>
      </c>
      <c r="S66" s="23" t="s">
        <v>13</v>
      </c>
      <c r="T66" s="23" t="s">
        <v>13</v>
      </c>
      <c r="U66" s="23" t="s">
        <v>13</v>
      </c>
      <c r="V66" s="23" t="s">
        <v>13</v>
      </c>
      <c r="W66" s="23" t="s">
        <v>13</v>
      </c>
      <c r="X66" s="23" t="s">
        <v>13</v>
      </c>
      <c r="Y66" s="29" t="s">
        <v>13</v>
      </c>
      <c r="Z66" s="23" t="s">
        <v>13</v>
      </c>
    </row>
    <row r="67" spans="1:29" s="4" customFormat="1" ht="90.75" customHeight="1" x14ac:dyDescent="0.2">
      <c r="A67" s="52" t="s">
        <v>56</v>
      </c>
      <c r="B67" s="53"/>
      <c r="C67" s="19">
        <v>2020</v>
      </c>
      <c r="D67" s="19">
        <v>2027</v>
      </c>
      <c r="E67" s="19" t="s">
        <v>13</v>
      </c>
      <c r="F67" s="19" t="s">
        <v>13</v>
      </c>
      <c r="G67" s="14">
        <f t="shared" si="5"/>
        <v>0</v>
      </c>
      <c r="H67" s="14" t="s">
        <v>13</v>
      </c>
      <c r="I67" s="14" t="s">
        <v>13</v>
      </c>
      <c r="J67" s="14" t="s">
        <v>13</v>
      </c>
      <c r="K67" s="14" t="s">
        <v>13</v>
      </c>
      <c r="L67" s="14" t="s">
        <v>13</v>
      </c>
      <c r="M67" s="14" t="s">
        <v>13</v>
      </c>
      <c r="N67" s="14" t="s">
        <v>13</v>
      </c>
      <c r="O67" s="14" t="s">
        <v>13</v>
      </c>
      <c r="P67" s="23" t="s">
        <v>13</v>
      </c>
      <c r="Q67" s="23" t="s">
        <v>13</v>
      </c>
      <c r="R67" s="23" t="s">
        <v>13</v>
      </c>
      <c r="S67" s="23" t="s">
        <v>13</v>
      </c>
      <c r="T67" s="23" t="s">
        <v>13</v>
      </c>
      <c r="U67" s="23" t="s">
        <v>13</v>
      </c>
      <c r="V67" s="23" t="s">
        <v>13</v>
      </c>
      <c r="W67" s="23" t="s">
        <v>13</v>
      </c>
      <c r="X67" s="23" t="s">
        <v>13</v>
      </c>
      <c r="Y67" s="29" t="s">
        <v>13</v>
      </c>
      <c r="Z67" s="23" t="s">
        <v>13</v>
      </c>
    </row>
    <row r="68" spans="1:29" s="4" customFormat="1" ht="61.5" customHeight="1" x14ac:dyDescent="0.2">
      <c r="A68" s="43" t="s">
        <v>78</v>
      </c>
      <c r="B68" s="46" t="s">
        <v>55</v>
      </c>
      <c r="C68" s="37">
        <v>2020</v>
      </c>
      <c r="D68" s="37">
        <v>2027</v>
      </c>
      <c r="E68" s="40" t="s">
        <v>15</v>
      </c>
      <c r="F68" s="9" t="s">
        <v>16</v>
      </c>
      <c r="G68" s="14">
        <f t="shared" si="5"/>
        <v>127252267.07000001</v>
      </c>
      <c r="H68" s="12">
        <f>+H71</f>
        <v>11541609.520000001</v>
      </c>
      <c r="I68" s="12">
        <f t="shared" ref="I68:M68" si="48">+I71</f>
        <v>13379007.560000001</v>
      </c>
      <c r="J68" s="12">
        <f>+J71+J101</f>
        <v>16648516.600000001</v>
      </c>
      <c r="K68" s="12">
        <f t="shared" si="48"/>
        <v>19394836.219999999</v>
      </c>
      <c r="L68" s="12">
        <f>+L71</f>
        <v>19638008.419999998</v>
      </c>
      <c r="M68" s="12">
        <f t="shared" si="48"/>
        <v>17682699.48</v>
      </c>
      <c r="N68" s="12">
        <f t="shared" ref="N68" si="49">+N71</f>
        <v>16684310.859999999</v>
      </c>
      <c r="O68" s="12">
        <f>+O71</f>
        <v>12283278.41</v>
      </c>
      <c r="P68" s="37" t="s">
        <v>13</v>
      </c>
      <c r="Q68" s="37" t="s">
        <v>13</v>
      </c>
      <c r="R68" s="37" t="s">
        <v>13</v>
      </c>
      <c r="S68" s="37" t="s">
        <v>13</v>
      </c>
      <c r="T68" s="37" t="s">
        <v>13</v>
      </c>
      <c r="U68" s="37" t="s">
        <v>13</v>
      </c>
      <c r="V68" s="37" t="s">
        <v>13</v>
      </c>
      <c r="W68" s="37" t="s">
        <v>13</v>
      </c>
      <c r="X68" s="37" t="s">
        <v>13</v>
      </c>
      <c r="Y68" s="37" t="s">
        <v>13</v>
      </c>
      <c r="Z68" s="37" t="s">
        <v>13</v>
      </c>
    </row>
    <row r="69" spans="1:29" s="4" customFormat="1" ht="57" customHeight="1" x14ac:dyDescent="0.2">
      <c r="A69" s="44"/>
      <c r="B69" s="47"/>
      <c r="C69" s="38"/>
      <c r="D69" s="38"/>
      <c r="E69" s="41"/>
      <c r="F69" s="10" t="s">
        <v>20</v>
      </c>
      <c r="G69" s="14">
        <f t="shared" si="5"/>
        <v>84638190.729999989</v>
      </c>
      <c r="H69" s="12">
        <f t="shared" ref="H69:M69" si="50">+H72</f>
        <v>9269311.5199999996</v>
      </c>
      <c r="I69" s="12">
        <f t="shared" si="50"/>
        <v>10554082.310000001</v>
      </c>
      <c r="J69" s="12">
        <f>+J72+J102</f>
        <v>10616084.98</v>
      </c>
      <c r="K69" s="12">
        <f t="shared" si="50"/>
        <v>12778256.23</v>
      </c>
      <c r="L69" s="12">
        <f>+L72</f>
        <v>10192658.479999999</v>
      </c>
      <c r="M69" s="12">
        <f t="shared" si="50"/>
        <v>9779703.9400000013</v>
      </c>
      <c r="N69" s="12">
        <f t="shared" ref="N69" si="51">+N72</f>
        <v>9274474.8599999994</v>
      </c>
      <c r="O69" s="12">
        <f>+O72</f>
        <v>12173618.41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9" s="4" customFormat="1" ht="59.25" customHeight="1" x14ac:dyDescent="0.2">
      <c r="A70" s="45"/>
      <c r="B70" s="48"/>
      <c r="C70" s="39"/>
      <c r="D70" s="39"/>
      <c r="E70" s="42"/>
      <c r="F70" s="11" t="s">
        <v>21</v>
      </c>
      <c r="G70" s="14">
        <f t="shared" si="5"/>
        <v>42614076.339999996</v>
      </c>
      <c r="H70" s="12">
        <f t="shared" ref="H70:L70" si="52">+H73</f>
        <v>2272298</v>
      </c>
      <c r="I70" s="12">
        <f t="shared" si="52"/>
        <v>2824925.25</v>
      </c>
      <c r="J70" s="12">
        <f>+J73+J103</f>
        <v>6032431.6200000001</v>
      </c>
      <c r="K70" s="12">
        <f t="shared" si="52"/>
        <v>6616579.9900000002</v>
      </c>
      <c r="L70" s="12">
        <f t="shared" si="52"/>
        <v>9445349.9399999995</v>
      </c>
      <c r="M70" s="12">
        <f>+M73</f>
        <v>7902995.54</v>
      </c>
      <c r="N70" s="12">
        <f t="shared" ref="N70:O70" si="53">+N73</f>
        <v>7409836</v>
      </c>
      <c r="O70" s="12">
        <f t="shared" si="53"/>
        <v>109660</v>
      </c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9" s="4" customFormat="1" ht="63" customHeight="1" x14ac:dyDescent="0.2">
      <c r="A71" s="43" t="s">
        <v>79</v>
      </c>
      <c r="B71" s="46" t="s">
        <v>58</v>
      </c>
      <c r="C71" s="37">
        <v>2020</v>
      </c>
      <c r="D71" s="37">
        <v>2027</v>
      </c>
      <c r="E71" s="40" t="s">
        <v>15</v>
      </c>
      <c r="F71" s="9" t="s">
        <v>16</v>
      </c>
      <c r="G71" s="14">
        <f t="shared" si="5"/>
        <v>127148144.62</v>
      </c>
      <c r="H71" s="12">
        <f t="shared" ref="H71:J72" si="54">+H74+H77+H80+H83+H86+H89+H95+H98</f>
        <v>11541609.520000001</v>
      </c>
      <c r="I71" s="12">
        <f t="shared" si="54"/>
        <v>13379007.560000001</v>
      </c>
      <c r="J71" s="12">
        <f t="shared" si="54"/>
        <v>16544394.150000002</v>
      </c>
      <c r="K71" s="12">
        <f>+K74+K77+K80+K83+K86+K89+K95+K98</f>
        <v>19394836.219999999</v>
      </c>
      <c r="L71" s="12">
        <f>+L74+L77+L80+L83+L86+L89+L95+L98+L92</f>
        <v>19638008.419999998</v>
      </c>
      <c r="M71" s="12">
        <f>+M74+M77+M80+M83+M86+M89+M95+M98+M92</f>
        <v>17682699.48</v>
      </c>
      <c r="N71" s="12">
        <f t="shared" ref="N71" si="55">+N74+N77+N80+N83+N86+N89+N95+N98</f>
        <v>16684310.859999999</v>
      </c>
      <c r="O71" s="12">
        <f>+O74+O77+O80+O83+O86+O89+O95+O98+O92</f>
        <v>12283278.41</v>
      </c>
      <c r="P71" s="37" t="s">
        <v>13</v>
      </c>
      <c r="Q71" s="37" t="s">
        <v>13</v>
      </c>
      <c r="R71" s="37" t="s">
        <v>13</v>
      </c>
      <c r="S71" s="37" t="s">
        <v>13</v>
      </c>
      <c r="T71" s="37" t="s">
        <v>13</v>
      </c>
      <c r="U71" s="37" t="s">
        <v>13</v>
      </c>
      <c r="V71" s="37" t="s">
        <v>13</v>
      </c>
      <c r="W71" s="37" t="s">
        <v>13</v>
      </c>
      <c r="X71" s="37" t="s">
        <v>13</v>
      </c>
      <c r="Y71" s="37" t="s">
        <v>13</v>
      </c>
      <c r="Z71" s="37" t="s">
        <v>13</v>
      </c>
    </row>
    <row r="72" spans="1:29" s="4" customFormat="1" ht="55.5" customHeight="1" x14ac:dyDescent="0.2">
      <c r="A72" s="44"/>
      <c r="B72" s="47"/>
      <c r="C72" s="38"/>
      <c r="D72" s="38"/>
      <c r="E72" s="41"/>
      <c r="F72" s="10" t="s">
        <v>20</v>
      </c>
      <c r="G72" s="14">
        <f t="shared" si="5"/>
        <v>84636108.280000001</v>
      </c>
      <c r="H72" s="12">
        <f t="shared" si="54"/>
        <v>9269311.5199999996</v>
      </c>
      <c r="I72" s="12">
        <f t="shared" si="54"/>
        <v>10554082.310000001</v>
      </c>
      <c r="J72" s="12">
        <f t="shared" si="54"/>
        <v>10614002.530000001</v>
      </c>
      <c r="K72" s="12">
        <f>+K75+K78+K81+K84+K87+K90+K96+K99</f>
        <v>12778256.23</v>
      </c>
      <c r="L72" s="12">
        <f>+L75+L78+L81+L84+L87+L90+L96+L99+L93</f>
        <v>10192658.479999999</v>
      </c>
      <c r="M72" s="12">
        <f>+M75+M78+M81+M84+M87+M90+M96+M99+M93</f>
        <v>9779703.9400000013</v>
      </c>
      <c r="N72" s="12">
        <f t="shared" ref="N72" si="56">+N75+N78+N81+N84+N87+N90+N96+N99</f>
        <v>9274474.8599999994</v>
      </c>
      <c r="O72" s="12">
        <f>+O75+O78+O81+O84+O87+O90+O96+O99+O93</f>
        <v>12173618.41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9" s="4" customFormat="1" ht="53.25" customHeight="1" x14ac:dyDescent="0.2">
      <c r="A73" s="45"/>
      <c r="B73" s="48"/>
      <c r="C73" s="39"/>
      <c r="D73" s="39"/>
      <c r="E73" s="42"/>
      <c r="F73" s="11" t="s">
        <v>21</v>
      </c>
      <c r="G73" s="14">
        <f t="shared" si="5"/>
        <v>42512036.339999996</v>
      </c>
      <c r="H73" s="12">
        <f>+H76+H79+H82+H85+H88+H91+H97+H100</f>
        <v>2272298</v>
      </c>
      <c r="I73" s="12">
        <f t="shared" ref="I73:L73" si="57">+I76+I79+I82+I85+I88+I91+I97+I100</f>
        <v>2824925.25</v>
      </c>
      <c r="J73" s="12">
        <f t="shared" si="57"/>
        <v>5930391.6200000001</v>
      </c>
      <c r="K73" s="12">
        <f t="shared" si="57"/>
        <v>6616579.9900000002</v>
      </c>
      <c r="L73" s="12">
        <f t="shared" si="57"/>
        <v>9445349.9399999995</v>
      </c>
      <c r="M73" s="12">
        <f t="shared" ref="M73:O73" si="58">+M76+M79+M82+M85+M88+M91+M97+M100</f>
        <v>7902995.54</v>
      </c>
      <c r="N73" s="12">
        <f t="shared" si="58"/>
        <v>7409836</v>
      </c>
      <c r="O73" s="12">
        <f t="shared" si="58"/>
        <v>109660</v>
      </c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9" s="4" customFormat="1" ht="58.5" customHeight="1" x14ac:dyDescent="0.2">
      <c r="A74" s="43" t="s">
        <v>80</v>
      </c>
      <c r="B74" s="46" t="s">
        <v>28</v>
      </c>
      <c r="C74" s="37">
        <v>2020</v>
      </c>
      <c r="D74" s="37">
        <v>2027</v>
      </c>
      <c r="E74" s="40" t="s">
        <v>15</v>
      </c>
      <c r="F74" s="9" t="s">
        <v>16</v>
      </c>
      <c r="G74" s="14">
        <f t="shared" si="5"/>
        <v>31121728.16</v>
      </c>
      <c r="H74" s="12">
        <f>H75+H76</f>
        <v>2506405.2400000002</v>
      </c>
      <c r="I74" s="12">
        <f>I75+I76</f>
        <v>2980418.31</v>
      </c>
      <c r="J74" s="12">
        <f>J75+J76</f>
        <v>4259333.32</v>
      </c>
      <c r="K74" s="12">
        <f t="shared" ref="K74:M74" si="59">K75+K76</f>
        <v>4113665.33</v>
      </c>
      <c r="L74" s="12">
        <f t="shared" si="59"/>
        <v>3917949.01</v>
      </c>
      <c r="M74" s="12">
        <f t="shared" si="59"/>
        <v>3862677.13</v>
      </c>
      <c r="N74" s="12">
        <f t="shared" ref="N74:O74" si="60">N75+N76</f>
        <v>5073526.8600000003</v>
      </c>
      <c r="O74" s="12">
        <f t="shared" si="60"/>
        <v>4407752.96</v>
      </c>
      <c r="P74" s="40" t="s">
        <v>113</v>
      </c>
      <c r="Q74" s="37" t="s">
        <v>30</v>
      </c>
      <c r="R74" s="37">
        <v>103</v>
      </c>
      <c r="S74" s="49">
        <v>103</v>
      </c>
      <c r="T74" s="49">
        <v>103</v>
      </c>
      <c r="U74" s="49">
        <v>103</v>
      </c>
      <c r="V74" s="49">
        <v>103</v>
      </c>
      <c r="W74" s="49">
        <v>103</v>
      </c>
      <c r="X74" s="49">
        <v>103</v>
      </c>
      <c r="Y74" s="49">
        <v>103</v>
      </c>
      <c r="Z74" s="49">
        <v>103</v>
      </c>
    </row>
    <row r="75" spans="1:29" s="4" customFormat="1" ht="51" customHeight="1" x14ac:dyDescent="0.2">
      <c r="A75" s="44"/>
      <c r="B75" s="47"/>
      <c r="C75" s="38"/>
      <c r="D75" s="38"/>
      <c r="E75" s="41"/>
      <c r="F75" s="10" t="s">
        <v>20</v>
      </c>
      <c r="G75" s="14">
        <f t="shared" si="5"/>
        <v>30244448.16</v>
      </c>
      <c r="H75" s="12">
        <v>2396745.2400000002</v>
      </c>
      <c r="I75" s="12">
        <v>2870758.31</v>
      </c>
      <c r="J75" s="12">
        <v>4149673.32</v>
      </c>
      <c r="K75" s="12">
        <v>4004005.33</v>
      </c>
      <c r="L75" s="12">
        <v>3808289.01</v>
      </c>
      <c r="M75" s="12">
        <v>3753017.13</v>
      </c>
      <c r="N75" s="12">
        <v>4963866.8600000003</v>
      </c>
      <c r="O75" s="12">
        <v>4298092.96</v>
      </c>
      <c r="P75" s="41"/>
      <c r="Q75" s="38"/>
      <c r="R75" s="38"/>
      <c r="S75" s="50"/>
      <c r="T75" s="50"/>
      <c r="U75" s="50"/>
      <c r="V75" s="50"/>
      <c r="W75" s="50"/>
      <c r="X75" s="50"/>
      <c r="Y75" s="50"/>
      <c r="Z75" s="50"/>
    </row>
    <row r="76" spans="1:29" s="4" customFormat="1" ht="43.5" customHeight="1" x14ac:dyDescent="0.2">
      <c r="A76" s="45"/>
      <c r="B76" s="48"/>
      <c r="C76" s="39"/>
      <c r="D76" s="39"/>
      <c r="E76" s="42"/>
      <c r="F76" s="11" t="s">
        <v>21</v>
      </c>
      <c r="G76" s="14">
        <f t="shared" si="5"/>
        <v>877280</v>
      </c>
      <c r="H76" s="12">
        <v>109660</v>
      </c>
      <c r="I76" s="12">
        <v>109660</v>
      </c>
      <c r="J76" s="12">
        <v>109660</v>
      </c>
      <c r="K76" s="12">
        <v>109660</v>
      </c>
      <c r="L76" s="12">
        <v>109660</v>
      </c>
      <c r="M76" s="12">
        <v>109660</v>
      </c>
      <c r="N76" s="12">
        <v>109660</v>
      </c>
      <c r="O76" s="12">
        <v>109660</v>
      </c>
      <c r="P76" s="42"/>
      <c r="Q76" s="39"/>
      <c r="R76" s="39"/>
      <c r="S76" s="51"/>
      <c r="T76" s="51"/>
      <c r="U76" s="51"/>
      <c r="V76" s="51"/>
      <c r="W76" s="51"/>
      <c r="X76" s="51"/>
      <c r="Y76" s="51"/>
      <c r="Z76" s="51"/>
    </row>
    <row r="77" spans="1:29" s="4" customFormat="1" ht="53.25" customHeight="1" x14ac:dyDescent="0.2">
      <c r="A77" s="43" t="s">
        <v>81</v>
      </c>
      <c r="B77" s="46" t="s">
        <v>33</v>
      </c>
      <c r="C77" s="37">
        <v>2020</v>
      </c>
      <c r="D77" s="37">
        <v>2025</v>
      </c>
      <c r="E77" s="40" t="s">
        <v>15</v>
      </c>
      <c r="F77" s="9" t="s">
        <v>16</v>
      </c>
      <c r="G77" s="14">
        <f t="shared" si="5"/>
        <v>1890000</v>
      </c>
      <c r="H77" s="12">
        <f>H78+H79</f>
        <v>250000</v>
      </c>
      <c r="I77" s="12">
        <f>I78+I79</f>
        <v>250000</v>
      </c>
      <c r="J77" s="12">
        <f>J78+J79</f>
        <v>250000</v>
      </c>
      <c r="K77" s="12">
        <f t="shared" ref="K77:M77" si="61">K78+K79</f>
        <v>300000</v>
      </c>
      <c r="L77" s="12">
        <f t="shared" si="61"/>
        <v>390000</v>
      </c>
      <c r="M77" s="12">
        <f t="shared" si="61"/>
        <v>450000</v>
      </c>
      <c r="N77" s="12">
        <f t="shared" ref="N77:O77" si="62">N78+N79</f>
        <v>0</v>
      </c>
      <c r="O77" s="12">
        <f t="shared" si="62"/>
        <v>0</v>
      </c>
      <c r="P77" s="40" t="s">
        <v>44</v>
      </c>
      <c r="Q77" s="37" t="s">
        <v>42</v>
      </c>
      <c r="R77" s="37">
        <f>+S77+T77+U77+V77+W77+X77</f>
        <v>6460</v>
      </c>
      <c r="S77" s="49">
        <v>230</v>
      </c>
      <c r="T77" s="49">
        <v>230</v>
      </c>
      <c r="U77" s="49">
        <v>1500</v>
      </c>
      <c r="V77" s="49">
        <v>1500</v>
      </c>
      <c r="W77" s="49">
        <v>1500</v>
      </c>
      <c r="X77" s="49">
        <v>1500</v>
      </c>
      <c r="Y77" s="49">
        <v>1500</v>
      </c>
      <c r="Z77" s="49">
        <v>1500</v>
      </c>
    </row>
    <row r="78" spans="1:29" s="4" customFormat="1" ht="51" customHeight="1" x14ac:dyDescent="0.2">
      <c r="A78" s="44"/>
      <c r="B78" s="47"/>
      <c r="C78" s="38"/>
      <c r="D78" s="38"/>
      <c r="E78" s="41"/>
      <c r="F78" s="10" t="s">
        <v>20</v>
      </c>
      <c r="G78" s="14">
        <f t="shared" si="5"/>
        <v>1890000</v>
      </c>
      <c r="H78" s="12">
        <v>250000</v>
      </c>
      <c r="I78" s="12">
        <v>250000</v>
      </c>
      <c r="J78" s="12">
        <v>250000</v>
      </c>
      <c r="K78" s="12">
        <v>300000</v>
      </c>
      <c r="L78" s="12">
        <v>390000</v>
      </c>
      <c r="M78" s="12">
        <v>450000</v>
      </c>
      <c r="N78" s="12">
        <v>0</v>
      </c>
      <c r="O78" s="12">
        <v>0</v>
      </c>
      <c r="P78" s="41"/>
      <c r="Q78" s="38"/>
      <c r="R78" s="38"/>
      <c r="S78" s="50"/>
      <c r="T78" s="50"/>
      <c r="U78" s="50"/>
      <c r="V78" s="50"/>
      <c r="W78" s="50"/>
      <c r="X78" s="50"/>
      <c r="Y78" s="50"/>
      <c r="Z78" s="50"/>
    </row>
    <row r="79" spans="1:29" s="4" customFormat="1" ht="30.75" customHeight="1" x14ac:dyDescent="0.2">
      <c r="A79" s="45"/>
      <c r="B79" s="48"/>
      <c r="C79" s="39"/>
      <c r="D79" s="39"/>
      <c r="E79" s="42"/>
      <c r="F79" s="11" t="s">
        <v>21</v>
      </c>
      <c r="G79" s="14">
        <f t="shared" si="5"/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42"/>
      <c r="Q79" s="39"/>
      <c r="R79" s="39"/>
      <c r="S79" s="51"/>
      <c r="T79" s="51"/>
      <c r="U79" s="51"/>
      <c r="V79" s="51"/>
      <c r="W79" s="51"/>
      <c r="X79" s="51"/>
      <c r="Y79" s="51"/>
      <c r="Z79" s="51"/>
    </row>
    <row r="80" spans="1:29" s="17" customFormat="1" ht="51" customHeight="1" x14ac:dyDescent="0.2">
      <c r="A80" s="43" t="s">
        <v>82</v>
      </c>
      <c r="B80" s="46" t="s">
        <v>34</v>
      </c>
      <c r="C80" s="37">
        <v>2020</v>
      </c>
      <c r="D80" s="37">
        <v>2027</v>
      </c>
      <c r="E80" s="40" t="s">
        <v>15</v>
      </c>
      <c r="F80" s="9" t="s">
        <v>16</v>
      </c>
      <c r="G80" s="14">
        <f t="shared" si="5"/>
        <v>90573904.120000005</v>
      </c>
      <c r="H80" s="12">
        <f>H81+H82</f>
        <v>8784859.2800000012</v>
      </c>
      <c r="I80" s="12">
        <f>I81+I82</f>
        <v>9386951.6500000004</v>
      </c>
      <c r="J80" s="12">
        <f>J81+J82</f>
        <v>11907334.690000001</v>
      </c>
      <c r="K80" s="12">
        <f t="shared" ref="K80:M80" si="63">K81+K82</f>
        <v>12911661.58</v>
      </c>
      <c r="L80" s="12">
        <f t="shared" si="63"/>
        <v>15234003.35</v>
      </c>
      <c r="M80" s="12">
        <f t="shared" si="63"/>
        <v>12862784.120000001</v>
      </c>
      <c r="N80" s="12">
        <f t="shared" ref="N80:O80" si="64">N81+N82</f>
        <v>11610784</v>
      </c>
      <c r="O80" s="12">
        <f t="shared" si="64"/>
        <v>7875525.4500000002</v>
      </c>
      <c r="P80" s="40" t="s">
        <v>41</v>
      </c>
      <c r="Q80" s="37" t="s">
        <v>30</v>
      </c>
      <c r="R80" s="37">
        <v>71.760000000000005</v>
      </c>
      <c r="S80" s="49">
        <v>71.760000000000005</v>
      </c>
      <c r="T80" s="49">
        <v>71.760000000000005</v>
      </c>
      <c r="U80" s="49">
        <v>71.760000000000005</v>
      </c>
      <c r="V80" s="49">
        <v>71.760000000000005</v>
      </c>
      <c r="W80" s="49">
        <v>92.91</v>
      </c>
      <c r="X80" s="49">
        <v>91.21</v>
      </c>
      <c r="Y80" s="49">
        <v>71.760000000000005</v>
      </c>
      <c r="Z80" s="49">
        <v>71.760000000000005</v>
      </c>
      <c r="AA80" s="4"/>
      <c r="AB80" s="4"/>
      <c r="AC80" s="4"/>
    </row>
    <row r="81" spans="1:29" s="17" customFormat="1" ht="51.75" customHeight="1" x14ac:dyDescent="0.2">
      <c r="A81" s="44"/>
      <c r="B81" s="47"/>
      <c r="C81" s="38"/>
      <c r="D81" s="38"/>
      <c r="E81" s="41"/>
      <c r="F81" s="10" t="s">
        <v>20</v>
      </c>
      <c r="G81" s="14">
        <f t="shared" si="5"/>
        <v>50249508.82</v>
      </c>
      <c r="H81" s="12">
        <v>6622221.2800000003</v>
      </c>
      <c r="I81" s="12">
        <v>6958239.3399999999</v>
      </c>
      <c r="J81" s="12">
        <v>6211774.6900000004</v>
      </c>
      <c r="K81" s="12">
        <v>6716083.5899999999</v>
      </c>
      <c r="L81" s="12">
        <v>5992448.3499999996</v>
      </c>
      <c r="M81" s="12">
        <v>5562608.1200000001</v>
      </c>
      <c r="N81" s="12">
        <v>4310608</v>
      </c>
      <c r="O81" s="12">
        <v>7875525.4500000002</v>
      </c>
      <c r="P81" s="41"/>
      <c r="Q81" s="38"/>
      <c r="R81" s="38"/>
      <c r="S81" s="50"/>
      <c r="T81" s="50"/>
      <c r="U81" s="50"/>
      <c r="V81" s="50"/>
      <c r="W81" s="50"/>
      <c r="X81" s="50"/>
      <c r="Y81" s="50"/>
      <c r="Z81" s="50"/>
      <c r="AA81" s="4"/>
      <c r="AB81" s="4"/>
      <c r="AC81" s="4"/>
    </row>
    <row r="82" spans="1:29" s="17" customFormat="1" ht="49.5" customHeight="1" x14ac:dyDescent="0.2">
      <c r="A82" s="45"/>
      <c r="B82" s="48"/>
      <c r="C82" s="39"/>
      <c r="D82" s="39"/>
      <c r="E82" s="42"/>
      <c r="F82" s="11" t="s">
        <v>21</v>
      </c>
      <c r="G82" s="14">
        <f t="shared" si="5"/>
        <v>40324395.299999997</v>
      </c>
      <c r="H82" s="12">
        <v>2162638</v>
      </c>
      <c r="I82" s="12">
        <v>2428712.31</v>
      </c>
      <c r="J82" s="12">
        <v>5695560</v>
      </c>
      <c r="K82" s="12">
        <v>6195577.9900000002</v>
      </c>
      <c r="L82" s="12">
        <v>9241555</v>
      </c>
      <c r="M82" s="12">
        <v>7300176</v>
      </c>
      <c r="N82" s="12">
        <v>7300176</v>
      </c>
      <c r="O82" s="12">
        <v>0</v>
      </c>
      <c r="P82" s="42"/>
      <c r="Q82" s="39"/>
      <c r="R82" s="39"/>
      <c r="S82" s="51"/>
      <c r="T82" s="51"/>
      <c r="U82" s="51"/>
      <c r="V82" s="51"/>
      <c r="W82" s="51"/>
      <c r="X82" s="51"/>
      <c r="Y82" s="51"/>
      <c r="Z82" s="51"/>
      <c r="AA82" s="4"/>
      <c r="AB82" s="4"/>
      <c r="AC82" s="4"/>
    </row>
    <row r="83" spans="1:29" s="4" customFormat="1" ht="37.5" customHeight="1" x14ac:dyDescent="0.2">
      <c r="A83" s="43" t="s">
        <v>83</v>
      </c>
      <c r="B83" s="46" t="s">
        <v>125</v>
      </c>
      <c r="C83" s="37">
        <v>2020</v>
      </c>
      <c r="D83" s="37">
        <v>2023</v>
      </c>
      <c r="E83" s="40" t="s">
        <v>15</v>
      </c>
      <c r="F83" s="9" t="s">
        <v>16</v>
      </c>
      <c r="G83" s="14">
        <f t="shared" si="5"/>
        <v>1345</v>
      </c>
      <c r="H83" s="12">
        <f>H84+H85</f>
        <v>345</v>
      </c>
      <c r="I83" s="12">
        <f>I84+I85</f>
        <v>0</v>
      </c>
      <c r="J83" s="12">
        <f>J84+J85</f>
        <v>0</v>
      </c>
      <c r="K83" s="12">
        <f t="shared" ref="K83:M83" si="65">K84+K85</f>
        <v>1000</v>
      </c>
      <c r="L83" s="12">
        <f t="shared" si="65"/>
        <v>0</v>
      </c>
      <c r="M83" s="12">
        <f t="shared" si="65"/>
        <v>0</v>
      </c>
      <c r="N83" s="12">
        <f t="shared" ref="N83:O83" si="66">N84+N85</f>
        <v>0</v>
      </c>
      <c r="O83" s="12">
        <f t="shared" si="66"/>
        <v>0</v>
      </c>
      <c r="P83" s="40" t="s">
        <v>45</v>
      </c>
      <c r="Q83" s="37" t="s">
        <v>42</v>
      </c>
      <c r="R83" s="37">
        <v>4</v>
      </c>
      <c r="S83" s="37">
        <v>2</v>
      </c>
      <c r="T83" s="37">
        <v>0</v>
      </c>
      <c r="U83" s="37">
        <v>0</v>
      </c>
      <c r="V83" s="37">
        <v>2</v>
      </c>
      <c r="W83" s="37">
        <v>0</v>
      </c>
      <c r="X83" s="37">
        <v>0</v>
      </c>
      <c r="Y83" s="37">
        <v>0</v>
      </c>
      <c r="Z83" s="37">
        <v>0</v>
      </c>
    </row>
    <row r="84" spans="1:29" s="4" customFormat="1" ht="51.75" customHeight="1" x14ac:dyDescent="0.2">
      <c r="A84" s="44"/>
      <c r="B84" s="47"/>
      <c r="C84" s="38"/>
      <c r="D84" s="38"/>
      <c r="E84" s="41"/>
      <c r="F84" s="10" t="s">
        <v>20</v>
      </c>
      <c r="G84" s="14">
        <f t="shared" si="5"/>
        <v>1345</v>
      </c>
      <c r="H84" s="12">
        <v>345</v>
      </c>
      <c r="I84" s="12">
        <v>0</v>
      </c>
      <c r="J84" s="12">
        <v>0</v>
      </c>
      <c r="K84" s="12">
        <v>1000</v>
      </c>
      <c r="L84" s="12">
        <v>0</v>
      </c>
      <c r="M84" s="12">
        <v>0</v>
      </c>
      <c r="N84" s="12">
        <v>0</v>
      </c>
      <c r="O84" s="12">
        <v>0</v>
      </c>
      <c r="P84" s="41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9" s="4" customFormat="1" ht="29.25" customHeight="1" x14ac:dyDescent="0.2">
      <c r="A85" s="45"/>
      <c r="B85" s="48"/>
      <c r="C85" s="39"/>
      <c r="D85" s="39"/>
      <c r="E85" s="42"/>
      <c r="F85" s="11" t="s">
        <v>21</v>
      </c>
      <c r="G85" s="14">
        <f t="shared" ref="G85:G151" si="67">SUM(H85:O85)</f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42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9" s="4" customFormat="1" ht="47.25" customHeight="1" x14ac:dyDescent="0.2">
      <c r="A86" s="43" t="s">
        <v>135</v>
      </c>
      <c r="B86" s="46" t="s">
        <v>187</v>
      </c>
      <c r="C86" s="37">
        <v>2021</v>
      </c>
      <c r="D86" s="37">
        <v>2023</v>
      </c>
      <c r="E86" s="40" t="s">
        <v>15</v>
      </c>
      <c r="F86" s="9" t="s">
        <v>16</v>
      </c>
      <c r="G86" s="14">
        <f t="shared" si="67"/>
        <v>2219255.34</v>
      </c>
      <c r="H86" s="12">
        <f>H87+H88</f>
        <v>0</v>
      </c>
      <c r="I86" s="12">
        <f>I87+I88</f>
        <v>468441.95</v>
      </c>
      <c r="J86" s="12">
        <f>J87+J88</f>
        <v>0</v>
      </c>
      <c r="K86" s="12">
        <f t="shared" ref="K86:M86" si="68">K87+K88</f>
        <v>1750813.39</v>
      </c>
      <c r="L86" s="12">
        <f t="shared" si="68"/>
        <v>0</v>
      </c>
      <c r="M86" s="12">
        <f t="shared" si="68"/>
        <v>0</v>
      </c>
      <c r="N86" s="12">
        <f t="shared" ref="N86:O86" si="69">N87+N88</f>
        <v>0</v>
      </c>
      <c r="O86" s="12">
        <f t="shared" si="69"/>
        <v>0</v>
      </c>
      <c r="P86" s="40" t="s">
        <v>136</v>
      </c>
      <c r="Q86" s="37" t="s">
        <v>42</v>
      </c>
      <c r="R86" s="37">
        <v>2</v>
      </c>
      <c r="S86" s="37">
        <v>0</v>
      </c>
      <c r="T86" s="37">
        <v>1</v>
      </c>
      <c r="U86" s="37">
        <v>0</v>
      </c>
      <c r="V86" s="37">
        <v>1</v>
      </c>
      <c r="W86" s="37">
        <v>0</v>
      </c>
      <c r="X86" s="37">
        <v>0</v>
      </c>
      <c r="Y86" s="37">
        <v>0</v>
      </c>
      <c r="Z86" s="37">
        <v>0</v>
      </c>
    </row>
    <row r="87" spans="1:29" s="4" customFormat="1" ht="48.75" customHeight="1" x14ac:dyDescent="0.2">
      <c r="A87" s="44"/>
      <c r="B87" s="47"/>
      <c r="C87" s="38"/>
      <c r="D87" s="38"/>
      <c r="E87" s="41"/>
      <c r="F87" s="10" t="s">
        <v>20</v>
      </c>
      <c r="G87" s="14">
        <f t="shared" si="67"/>
        <v>2219255.34</v>
      </c>
      <c r="H87" s="12">
        <v>0</v>
      </c>
      <c r="I87" s="12">
        <v>468441.95</v>
      </c>
      <c r="J87" s="12">
        <v>0</v>
      </c>
      <c r="K87" s="12">
        <v>1750813.39</v>
      </c>
      <c r="L87" s="12">
        <v>0</v>
      </c>
      <c r="M87" s="12">
        <v>0</v>
      </c>
      <c r="N87" s="12">
        <v>0</v>
      </c>
      <c r="O87" s="12">
        <v>0</v>
      </c>
      <c r="P87" s="41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9" s="4" customFormat="1" ht="24.75" customHeight="1" x14ac:dyDescent="0.2">
      <c r="A88" s="45"/>
      <c r="B88" s="48"/>
      <c r="C88" s="39"/>
      <c r="D88" s="39"/>
      <c r="E88" s="42"/>
      <c r="F88" s="11" t="s">
        <v>21</v>
      </c>
      <c r="G88" s="14">
        <f t="shared" si="67"/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42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9" s="4" customFormat="1" ht="48" customHeight="1" x14ac:dyDescent="0.2">
      <c r="A89" s="43" t="s">
        <v>142</v>
      </c>
      <c r="B89" s="46" t="s">
        <v>150</v>
      </c>
      <c r="C89" s="37">
        <v>2021</v>
      </c>
      <c r="D89" s="37">
        <v>2025</v>
      </c>
      <c r="E89" s="40" t="s">
        <v>15</v>
      </c>
      <c r="F89" s="9" t="s">
        <v>16</v>
      </c>
      <c r="G89" s="14">
        <f t="shared" si="67"/>
        <v>780319.1</v>
      </c>
      <c r="H89" s="12">
        <f>H90+H91</f>
        <v>0</v>
      </c>
      <c r="I89" s="12">
        <f>I90+I91</f>
        <v>164060</v>
      </c>
      <c r="J89" s="12">
        <f>J90+J91</f>
        <v>0</v>
      </c>
      <c r="K89" s="12">
        <f t="shared" ref="K89:M89" si="70">K90+K91</f>
        <v>204081.63</v>
      </c>
      <c r="L89" s="12">
        <f t="shared" si="70"/>
        <v>0</v>
      </c>
      <c r="M89" s="12">
        <f t="shared" si="70"/>
        <v>412177.47</v>
      </c>
      <c r="N89" s="12">
        <f t="shared" ref="N89:O89" si="71">N90+N91</f>
        <v>0</v>
      </c>
      <c r="O89" s="12">
        <f t="shared" si="71"/>
        <v>0</v>
      </c>
      <c r="P89" s="40" t="s">
        <v>144</v>
      </c>
      <c r="Q89" s="37" t="s">
        <v>42</v>
      </c>
      <c r="R89" s="37">
        <v>3</v>
      </c>
      <c r="S89" s="37">
        <v>0</v>
      </c>
      <c r="T89" s="37">
        <v>1</v>
      </c>
      <c r="U89" s="37">
        <v>0</v>
      </c>
      <c r="V89" s="37">
        <v>1</v>
      </c>
      <c r="W89" s="37">
        <v>0</v>
      </c>
      <c r="X89" s="37">
        <v>1</v>
      </c>
      <c r="Y89" s="37">
        <v>0</v>
      </c>
      <c r="Z89" s="37">
        <v>0</v>
      </c>
    </row>
    <row r="90" spans="1:29" s="4" customFormat="1" ht="48.75" customHeight="1" x14ac:dyDescent="0.2">
      <c r="A90" s="44"/>
      <c r="B90" s="47"/>
      <c r="C90" s="38"/>
      <c r="D90" s="38"/>
      <c r="E90" s="41"/>
      <c r="F90" s="10" t="s">
        <v>20</v>
      </c>
      <c r="G90" s="14">
        <f t="shared" si="67"/>
        <v>20319.099999999999</v>
      </c>
      <c r="H90" s="12">
        <v>0</v>
      </c>
      <c r="I90" s="12">
        <v>4060</v>
      </c>
      <c r="J90" s="12">
        <v>0</v>
      </c>
      <c r="K90" s="12">
        <v>4081.63</v>
      </c>
      <c r="L90" s="12">
        <v>0</v>
      </c>
      <c r="M90" s="12">
        <v>12177.47</v>
      </c>
      <c r="N90" s="12">
        <v>0</v>
      </c>
      <c r="O90" s="12">
        <v>0</v>
      </c>
      <c r="P90" s="41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9" s="4" customFormat="1" ht="45" customHeight="1" x14ac:dyDescent="0.2">
      <c r="A91" s="45"/>
      <c r="B91" s="48"/>
      <c r="C91" s="39"/>
      <c r="D91" s="39"/>
      <c r="E91" s="42"/>
      <c r="F91" s="11" t="s">
        <v>21</v>
      </c>
      <c r="G91" s="14">
        <f t="shared" si="67"/>
        <v>760000</v>
      </c>
      <c r="H91" s="12">
        <v>0</v>
      </c>
      <c r="I91" s="12">
        <v>160000</v>
      </c>
      <c r="J91" s="12">
        <v>0</v>
      </c>
      <c r="K91" s="12">
        <v>200000</v>
      </c>
      <c r="L91" s="12">
        <v>0</v>
      </c>
      <c r="M91" s="12">
        <v>400000</v>
      </c>
      <c r="N91" s="12">
        <v>0</v>
      </c>
      <c r="O91" s="12">
        <v>0</v>
      </c>
      <c r="P91" s="42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9" s="4" customFormat="1" ht="49.5" customHeight="1" x14ac:dyDescent="0.2">
      <c r="A92" s="43" t="s">
        <v>149</v>
      </c>
      <c r="B92" s="46" t="s">
        <v>154</v>
      </c>
      <c r="C92" s="37">
        <v>2020</v>
      </c>
      <c r="D92" s="37">
        <v>2020</v>
      </c>
      <c r="E92" s="40" t="s">
        <v>15</v>
      </c>
      <c r="F92" s="9" t="s">
        <v>16</v>
      </c>
      <c r="G92" s="14">
        <f t="shared" si="67"/>
        <v>0</v>
      </c>
      <c r="H92" s="12">
        <f>H93+H94</f>
        <v>0</v>
      </c>
      <c r="I92" s="12">
        <f>I93+I94</f>
        <v>0</v>
      </c>
      <c r="J92" s="12">
        <f>J93+J94</f>
        <v>0</v>
      </c>
      <c r="K92" s="12">
        <f t="shared" ref="K92:M92" si="72">K93+K94</f>
        <v>0</v>
      </c>
      <c r="L92" s="12">
        <f t="shared" si="72"/>
        <v>0</v>
      </c>
      <c r="M92" s="12">
        <f t="shared" si="72"/>
        <v>0</v>
      </c>
      <c r="N92" s="12">
        <f t="shared" ref="N92:O92" si="73">N93+N94</f>
        <v>0</v>
      </c>
      <c r="O92" s="12">
        <f t="shared" si="73"/>
        <v>0</v>
      </c>
      <c r="P92" s="40" t="s">
        <v>148</v>
      </c>
      <c r="Q92" s="37" t="s">
        <v>42</v>
      </c>
      <c r="R92" s="37">
        <v>0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  <c r="Z92" s="49">
        <v>0</v>
      </c>
    </row>
    <row r="93" spans="1:29" s="4" customFormat="1" ht="60" customHeight="1" x14ac:dyDescent="0.2">
      <c r="A93" s="44"/>
      <c r="B93" s="47"/>
      <c r="C93" s="38"/>
      <c r="D93" s="38"/>
      <c r="E93" s="41"/>
      <c r="F93" s="10" t="s">
        <v>20</v>
      </c>
      <c r="G93" s="14">
        <f t="shared" si="67"/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41"/>
      <c r="Q93" s="38"/>
      <c r="R93" s="38"/>
      <c r="S93" s="50"/>
      <c r="T93" s="50"/>
      <c r="U93" s="50"/>
      <c r="V93" s="50"/>
      <c r="W93" s="50"/>
      <c r="X93" s="50"/>
      <c r="Y93" s="50"/>
      <c r="Z93" s="50"/>
    </row>
    <row r="94" spans="1:29" s="4" customFormat="1" ht="49.5" customHeight="1" x14ac:dyDescent="0.2">
      <c r="A94" s="45"/>
      <c r="B94" s="48"/>
      <c r="C94" s="39"/>
      <c r="D94" s="39"/>
      <c r="E94" s="42"/>
      <c r="F94" s="11" t="s">
        <v>21</v>
      </c>
      <c r="G94" s="14">
        <f t="shared" si="67"/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42"/>
      <c r="Q94" s="39"/>
      <c r="R94" s="39"/>
      <c r="S94" s="51"/>
      <c r="T94" s="51"/>
      <c r="U94" s="51"/>
      <c r="V94" s="51"/>
      <c r="W94" s="51"/>
      <c r="X94" s="51"/>
      <c r="Y94" s="51"/>
      <c r="Z94" s="51"/>
    </row>
    <row r="95" spans="1:29" s="4" customFormat="1" ht="49.5" customHeight="1" x14ac:dyDescent="0.2">
      <c r="A95" s="43" t="s">
        <v>151</v>
      </c>
      <c r="B95" s="46" t="s">
        <v>202</v>
      </c>
      <c r="C95" s="37">
        <v>2021</v>
      </c>
      <c r="D95" s="37">
        <v>2025</v>
      </c>
      <c r="E95" s="40" t="s">
        <v>15</v>
      </c>
      <c r="F95" s="9" t="s">
        <v>16</v>
      </c>
      <c r="G95" s="14">
        <f t="shared" si="67"/>
        <v>561592.9</v>
      </c>
      <c r="H95" s="12">
        <f>H96+H97</f>
        <v>0</v>
      </c>
      <c r="I95" s="12">
        <f>I96+I97</f>
        <v>129135.65000000001</v>
      </c>
      <c r="J95" s="12">
        <f>J96+J97</f>
        <v>127726.14</v>
      </c>
      <c r="K95" s="12">
        <f t="shared" ref="K95:M95" si="74">K96+K97</f>
        <v>113614.29</v>
      </c>
      <c r="L95" s="12">
        <f t="shared" si="74"/>
        <v>96056.06</v>
      </c>
      <c r="M95" s="12">
        <f t="shared" si="74"/>
        <v>95060.76</v>
      </c>
      <c r="N95" s="12">
        <f t="shared" ref="N95:O95" si="75">N96+N97</f>
        <v>0</v>
      </c>
      <c r="O95" s="12">
        <f t="shared" si="75"/>
        <v>0</v>
      </c>
      <c r="P95" s="40" t="s">
        <v>44</v>
      </c>
      <c r="Q95" s="37" t="s">
        <v>42</v>
      </c>
      <c r="R95" s="37">
        <v>5</v>
      </c>
      <c r="S95" s="49">
        <v>0</v>
      </c>
      <c r="T95" s="49">
        <v>1</v>
      </c>
      <c r="U95" s="49">
        <v>1</v>
      </c>
      <c r="V95" s="49">
        <v>1</v>
      </c>
      <c r="W95" s="49">
        <v>1</v>
      </c>
      <c r="X95" s="49">
        <v>1</v>
      </c>
      <c r="Y95" s="49">
        <v>0</v>
      </c>
      <c r="Z95" s="49">
        <v>0</v>
      </c>
    </row>
    <row r="96" spans="1:29" s="4" customFormat="1" ht="56.25" customHeight="1" x14ac:dyDescent="0.2">
      <c r="A96" s="44"/>
      <c r="B96" s="47"/>
      <c r="C96" s="38"/>
      <c r="D96" s="38"/>
      <c r="E96" s="41"/>
      <c r="F96" s="10" t="s">
        <v>20</v>
      </c>
      <c r="G96" s="14">
        <f t="shared" si="67"/>
        <v>11231.859999999999</v>
      </c>
      <c r="H96" s="12">
        <v>0</v>
      </c>
      <c r="I96" s="12">
        <v>2582.71</v>
      </c>
      <c r="J96" s="12">
        <v>2554.52</v>
      </c>
      <c r="K96" s="12">
        <v>2272.29</v>
      </c>
      <c r="L96" s="12">
        <v>1921.12</v>
      </c>
      <c r="M96" s="12">
        <v>1901.22</v>
      </c>
      <c r="N96" s="12">
        <v>0</v>
      </c>
      <c r="O96" s="12">
        <v>0</v>
      </c>
      <c r="P96" s="41"/>
      <c r="Q96" s="38"/>
      <c r="R96" s="38"/>
      <c r="S96" s="50"/>
      <c r="T96" s="50"/>
      <c r="U96" s="50"/>
      <c r="V96" s="50"/>
      <c r="W96" s="50"/>
      <c r="X96" s="50"/>
      <c r="Y96" s="50"/>
      <c r="Z96" s="50"/>
    </row>
    <row r="97" spans="1:26" s="4" customFormat="1" ht="49.5" customHeight="1" x14ac:dyDescent="0.2">
      <c r="A97" s="45"/>
      <c r="B97" s="48"/>
      <c r="C97" s="39"/>
      <c r="D97" s="39"/>
      <c r="E97" s="42"/>
      <c r="F97" s="11" t="s">
        <v>21</v>
      </c>
      <c r="G97" s="14">
        <f t="shared" si="67"/>
        <v>550361.04</v>
      </c>
      <c r="H97" s="12">
        <v>0</v>
      </c>
      <c r="I97" s="12">
        <v>126552.94</v>
      </c>
      <c r="J97" s="12">
        <v>125171.62</v>
      </c>
      <c r="K97" s="12">
        <v>111342</v>
      </c>
      <c r="L97" s="12">
        <v>94134.94</v>
      </c>
      <c r="M97" s="12">
        <v>93159.54</v>
      </c>
      <c r="N97" s="12">
        <v>0</v>
      </c>
      <c r="O97" s="12">
        <v>0</v>
      </c>
      <c r="P97" s="42"/>
      <c r="Q97" s="39"/>
      <c r="R97" s="39"/>
      <c r="S97" s="51"/>
      <c r="T97" s="51"/>
      <c r="U97" s="51"/>
      <c r="V97" s="51"/>
      <c r="W97" s="51"/>
      <c r="X97" s="51"/>
      <c r="Y97" s="51"/>
      <c r="Z97" s="51"/>
    </row>
    <row r="98" spans="1:26" s="4" customFormat="1" ht="49.5" customHeight="1" x14ac:dyDescent="0.2">
      <c r="A98" s="43" t="s">
        <v>181</v>
      </c>
      <c r="B98" s="46" t="s">
        <v>180</v>
      </c>
      <c r="C98" s="37">
        <v>2025</v>
      </c>
      <c r="D98" s="37">
        <v>2025</v>
      </c>
      <c r="E98" s="40" t="s">
        <v>15</v>
      </c>
      <c r="F98" s="9" t="s">
        <v>16</v>
      </c>
      <c r="G98" s="14">
        <f t="shared" si="67"/>
        <v>0</v>
      </c>
      <c r="H98" s="12">
        <f>H99+H100</f>
        <v>0</v>
      </c>
      <c r="I98" s="12">
        <f>I99+I100</f>
        <v>0</v>
      </c>
      <c r="J98" s="12">
        <f>J99+J100</f>
        <v>0</v>
      </c>
      <c r="K98" s="12">
        <f t="shared" ref="K98:M98" si="76">K99+K100</f>
        <v>0</v>
      </c>
      <c r="L98" s="12">
        <f t="shared" si="76"/>
        <v>0</v>
      </c>
      <c r="M98" s="12">
        <f t="shared" si="76"/>
        <v>0</v>
      </c>
      <c r="N98" s="12">
        <f t="shared" ref="N98:O98" si="77">N99+N100</f>
        <v>0</v>
      </c>
      <c r="O98" s="12">
        <f t="shared" si="77"/>
        <v>0</v>
      </c>
      <c r="P98" s="40" t="s">
        <v>44</v>
      </c>
      <c r="Q98" s="37" t="s">
        <v>42</v>
      </c>
      <c r="R98" s="37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</row>
    <row r="99" spans="1:26" s="4" customFormat="1" ht="43.5" customHeight="1" x14ac:dyDescent="0.2">
      <c r="A99" s="44"/>
      <c r="B99" s="47"/>
      <c r="C99" s="38"/>
      <c r="D99" s="38"/>
      <c r="E99" s="41"/>
      <c r="F99" s="10" t="s">
        <v>20</v>
      </c>
      <c r="G99" s="14">
        <f t="shared" si="67"/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41"/>
      <c r="Q99" s="38"/>
      <c r="R99" s="38"/>
      <c r="S99" s="50"/>
      <c r="T99" s="50"/>
      <c r="U99" s="50"/>
      <c r="V99" s="50"/>
      <c r="W99" s="50"/>
      <c r="X99" s="50"/>
      <c r="Y99" s="50"/>
      <c r="Z99" s="50"/>
    </row>
    <row r="100" spans="1:26" s="4" customFormat="1" ht="22.5" x14ac:dyDescent="0.2">
      <c r="A100" s="45"/>
      <c r="B100" s="48"/>
      <c r="C100" s="39"/>
      <c r="D100" s="39"/>
      <c r="E100" s="42"/>
      <c r="F100" s="11" t="s">
        <v>21</v>
      </c>
      <c r="G100" s="14">
        <f t="shared" si="67"/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42"/>
      <c r="Q100" s="39"/>
      <c r="R100" s="39"/>
      <c r="S100" s="51"/>
      <c r="T100" s="51"/>
      <c r="U100" s="51"/>
      <c r="V100" s="51"/>
      <c r="W100" s="51"/>
      <c r="X100" s="51"/>
      <c r="Y100" s="51"/>
      <c r="Z100" s="51"/>
    </row>
    <row r="101" spans="1:26" s="4" customFormat="1" ht="72" customHeight="1" x14ac:dyDescent="0.2">
      <c r="A101" s="43" t="s">
        <v>159</v>
      </c>
      <c r="B101" s="46" t="s">
        <v>174</v>
      </c>
      <c r="C101" s="37">
        <v>2022</v>
      </c>
      <c r="D101" s="37">
        <v>2022</v>
      </c>
      <c r="E101" s="40" t="s">
        <v>15</v>
      </c>
      <c r="F101" s="9" t="s">
        <v>16</v>
      </c>
      <c r="G101" s="14">
        <f t="shared" si="67"/>
        <v>104122.45</v>
      </c>
      <c r="H101" s="12">
        <f t="shared" ref="H101:M101" si="78">+H104</f>
        <v>0</v>
      </c>
      <c r="I101" s="12">
        <f t="shared" si="78"/>
        <v>0</v>
      </c>
      <c r="J101" s="12">
        <f t="shared" si="78"/>
        <v>104122.45</v>
      </c>
      <c r="K101" s="12">
        <f t="shared" si="78"/>
        <v>0</v>
      </c>
      <c r="L101" s="12">
        <f t="shared" si="78"/>
        <v>0</v>
      </c>
      <c r="M101" s="12">
        <f t="shared" si="78"/>
        <v>0</v>
      </c>
      <c r="N101" s="12">
        <f t="shared" ref="N101:O101" si="79">+N104</f>
        <v>0</v>
      </c>
      <c r="O101" s="12">
        <f t="shared" si="79"/>
        <v>0</v>
      </c>
      <c r="P101" s="37" t="s">
        <v>13</v>
      </c>
      <c r="Q101" s="37" t="s">
        <v>13</v>
      </c>
      <c r="R101" s="37" t="s">
        <v>13</v>
      </c>
      <c r="S101" s="37" t="s">
        <v>13</v>
      </c>
      <c r="T101" s="37" t="s">
        <v>13</v>
      </c>
      <c r="U101" s="37" t="s">
        <v>13</v>
      </c>
      <c r="V101" s="37" t="s">
        <v>13</v>
      </c>
      <c r="W101" s="37" t="s">
        <v>13</v>
      </c>
      <c r="X101" s="37" t="s">
        <v>13</v>
      </c>
      <c r="Y101" s="37" t="s">
        <v>13</v>
      </c>
      <c r="Z101" s="37" t="s">
        <v>13</v>
      </c>
    </row>
    <row r="102" spans="1:26" s="4" customFormat="1" ht="45" x14ac:dyDescent="0.2">
      <c r="A102" s="44"/>
      <c r="B102" s="47"/>
      <c r="C102" s="38"/>
      <c r="D102" s="38"/>
      <c r="E102" s="41"/>
      <c r="F102" s="10" t="s">
        <v>20</v>
      </c>
      <c r="G102" s="14">
        <f t="shared" si="67"/>
        <v>2082.4499999999998</v>
      </c>
      <c r="H102" s="12">
        <f t="shared" ref="H102:M102" si="80">+H105</f>
        <v>0</v>
      </c>
      <c r="I102" s="12">
        <f t="shared" si="80"/>
        <v>0</v>
      </c>
      <c r="J102" s="12">
        <f t="shared" si="80"/>
        <v>2082.4499999999998</v>
      </c>
      <c r="K102" s="12">
        <f t="shared" si="80"/>
        <v>0</v>
      </c>
      <c r="L102" s="12">
        <f t="shared" si="80"/>
        <v>0</v>
      </c>
      <c r="M102" s="12">
        <f t="shared" si="80"/>
        <v>0</v>
      </c>
      <c r="N102" s="12">
        <f t="shared" ref="N102:O102" si="81">+N105</f>
        <v>0</v>
      </c>
      <c r="O102" s="12">
        <f t="shared" si="81"/>
        <v>0</v>
      </c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s="4" customFormat="1" ht="50.25" customHeight="1" x14ac:dyDescent="0.2">
      <c r="A103" s="45"/>
      <c r="B103" s="48"/>
      <c r="C103" s="39"/>
      <c r="D103" s="39"/>
      <c r="E103" s="42"/>
      <c r="F103" s="11" t="s">
        <v>21</v>
      </c>
      <c r="G103" s="14">
        <f t="shared" si="67"/>
        <v>102040</v>
      </c>
      <c r="H103" s="12">
        <f>+H106</f>
        <v>0</v>
      </c>
      <c r="I103" s="12">
        <f t="shared" ref="I103:M103" si="82">+I106</f>
        <v>0</v>
      </c>
      <c r="J103" s="12">
        <f t="shared" si="82"/>
        <v>102040</v>
      </c>
      <c r="K103" s="12">
        <f t="shared" si="82"/>
        <v>0</v>
      </c>
      <c r="L103" s="12">
        <f t="shared" si="82"/>
        <v>0</v>
      </c>
      <c r="M103" s="12">
        <f t="shared" si="82"/>
        <v>0</v>
      </c>
      <c r="N103" s="12">
        <f t="shared" ref="N103:O103" si="83">+N106</f>
        <v>0</v>
      </c>
      <c r="O103" s="12">
        <f t="shared" si="83"/>
        <v>0</v>
      </c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s="4" customFormat="1" ht="49.5" customHeight="1" x14ac:dyDescent="0.2">
      <c r="A104" s="43" t="s">
        <v>160</v>
      </c>
      <c r="B104" s="46" t="s">
        <v>161</v>
      </c>
      <c r="C104" s="37">
        <v>2022</v>
      </c>
      <c r="D104" s="37">
        <v>2022</v>
      </c>
      <c r="E104" s="40" t="s">
        <v>15</v>
      </c>
      <c r="F104" s="9" t="s">
        <v>16</v>
      </c>
      <c r="G104" s="14">
        <f t="shared" si="67"/>
        <v>104122.45</v>
      </c>
      <c r="H104" s="12">
        <f>H105+H106</f>
        <v>0</v>
      </c>
      <c r="I104" s="12">
        <f>I105+I106</f>
        <v>0</v>
      </c>
      <c r="J104" s="12">
        <f>J105+J106</f>
        <v>104122.45</v>
      </c>
      <c r="K104" s="12">
        <f t="shared" ref="K104:M104" si="84">K105+K106</f>
        <v>0</v>
      </c>
      <c r="L104" s="12">
        <f t="shared" si="84"/>
        <v>0</v>
      </c>
      <c r="M104" s="12">
        <f t="shared" si="84"/>
        <v>0</v>
      </c>
      <c r="N104" s="12">
        <f t="shared" ref="N104:O104" si="85">N105+N106</f>
        <v>0</v>
      </c>
      <c r="O104" s="12">
        <f t="shared" si="85"/>
        <v>0</v>
      </c>
      <c r="P104" s="40" t="s">
        <v>139</v>
      </c>
      <c r="Q104" s="37" t="s">
        <v>30</v>
      </c>
      <c r="R104" s="37">
        <v>100</v>
      </c>
      <c r="S104" s="49">
        <v>0</v>
      </c>
      <c r="T104" s="49">
        <v>0</v>
      </c>
      <c r="U104" s="49">
        <v>100</v>
      </c>
      <c r="V104" s="49">
        <v>0</v>
      </c>
      <c r="W104" s="49">
        <v>0</v>
      </c>
      <c r="X104" s="49">
        <v>0</v>
      </c>
      <c r="Y104" s="49">
        <v>0</v>
      </c>
      <c r="Z104" s="49">
        <v>0</v>
      </c>
    </row>
    <row r="105" spans="1:26" s="4" customFormat="1" ht="49.5" customHeight="1" x14ac:dyDescent="0.2">
      <c r="A105" s="44"/>
      <c r="B105" s="47"/>
      <c r="C105" s="38"/>
      <c r="D105" s="38"/>
      <c r="E105" s="41"/>
      <c r="F105" s="10" t="s">
        <v>20</v>
      </c>
      <c r="G105" s="14">
        <f t="shared" si="67"/>
        <v>2082.4499999999998</v>
      </c>
      <c r="H105" s="12">
        <v>0</v>
      </c>
      <c r="I105" s="12">
        <v>0</v>
      </c>
      <c r="J105" s="12">
        <v>2082.4499999999998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41"/>
      <c r="Q105" s="38"/>
      <c r="R105" s="38"/>
      <c r="S105" s="50"/>
      <c r="T105" s="50"/>
      <c r="U105" s="50"/>
      <c r="V105" s="50"/>
      <c r="W105" s="50"/>
      <c r="X105" s="50"/>
      <c r="Y105" s="50"/>
      <c r="Z105" s="50"/>
    </row>
    <row r="106" spans="1:26" s="4" customFormat="1" ht="49.5" customHeight="1" x14ac:dyDescent="0.2">
      <c r="A106" s="45"/>
      <c r="B106" s="48"/>
      <c r="C106" s="39"/>
      <c r="D106" s="39"/>
      <c r="E106" s="42"/>
      <c r="F106" s="11" t="s">
        <v>21</v>
      </c>
      <c r="G106" s="14">
        <f t="shared" si="67"/>
        <v>102040</v>
      </c>
      <c r="H106" s="12">
        <v>0</v>
      </c>
      <c r="I106" s="12">
        <v>0</v>
      </c>
      <c r="J106" s="12">
        <v>102040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42"/>
      <c r="Q106" s="39"/>
      <c r="R106" s="39"/>
      <c r="S106" s="51"/>
      <c r="T106" s="51"/>
      <c r="U106" s="51"/>
      <c r="V106" s="51"/>
      <c r="W106" s="51"/>
      <c r="X106" s="51"/>
      <c r="Y106" s="51"/>
      <c r="Z106" s="51"/>
    </row>
    <row r="107" spans="1:26" s="4" customFormat="1" ht="57.75" customHeight="1" x14ac:dyDescent="0.2">
      <c r="A107" s="99" t="s">
        <v>115</v>
      </c>
      <c r="B107" s="100"/>
      <c r="C107" s="37">
        <v>2020</v>
      </c>
      <c r="D107" s="37">
        <v>2027</v>
      </c>
      <c r="E107" s="40" t="s">
        <v>15</v>
      </c>
      <c r="F107" s="9" t="s">
        <v>16</v>
      </c>
      <c r="G107" s="14">
        <f t="shared" si="67"/>
        <v>127252267.07000001</v>
      </c>
      <c r="H107" s="12">
        <f t="shared" ref="H107:I109" si="86">H68+H101</f>
        <v>11541609.520000001</v>
      </c>
      <c r="I107" s="12">
        <f t="shared" si="86"/>
        <v>13379007.560000001</v>
      </c>
      <c r="J107" s="12">
        <f t="shared" ref="J107:K109" si="87">J68</f>
        <v>16648516.600000001</v>
      </c>
      <c r="K107" s="12">
        <f t="shared" si="87"/>
        <v>19394836.219999999</v>
      </c>
      <c r="L107" s="12">
        <f t="shared" ref="L107:O109" si="88">L68+L101</f>
        <v>19638008.419999998</v>
      </c>
      <c r="M107" s="12">
        <f t="shared" si="88"/>
        <v>17682699.48</v>
      </c>
      <c r="N107" s="12">
        <f t="shared" si="88"/>
        <v>16684310.859999999</v>
      </c>
      <c r="O107" s="12">
        <f t="shared" si="88"/>
        <v>12283278.41</v>
      </c>
      <c r="P107" s="40" t="s">
        <v>13</v>
      </c>
      <c r="Q107" s="37" t="s">
        <v>13</v>
      </c>
      <c r="R107" s="37" t="s">
        <v>13</v>
      </c>
      <c r="S107" s="37" t="s">
        <v>13</v>
      </c>
      <c r="T107" s="37" t="s">
        <v>13</v>
      </c>
      <c r="U107" s="37" t="s">
        <v>13</v>
      </c>
      <c r="V107" s="37" t="s">
        <v>13</v>
      </c>
      <c r="W107" s="37" t="s">
        <v>13</v>
      </c>
      <c r="X107" s="37" t="s">
        <v>13</v>
      </c>
      <c r="Y107" s="37" t="s">
        <v>13</v>
      </c>
      <c r="Z107" s="37" t="s">
        <v>13</v>
      </c>
    </row>
    <row r="108" spans="1:26" s="4" customFormat="1" ht="52.5" customHeight="1" x14ac:dyDescent="0.2">
      <c r="A108" s="101"/>
      <c r="B108" s="102"/>
      <c r="C108" s="38"/>
      <c r="D108" s="38"/>
      <c r="E108" s="41"/>
      <c r="F108" s="10" t="s">
        <v>20</v>
      </c>
      <c r="G108" s="14">
        <f t="shared" si="67"/>
        <v>84638190.729999989</v>
      </c>
      <c r="H108" s="12">
        <f t="shared" si="86"/>
        <v>9269311.5199999996</v>
      </c>
      <c r="I108" s="12">
        <f t="shared" si="86"/>
        <v>10554082.310000001</v>
      </c>
      <c r="J108" s="12">
        <f t="shared" si="87"/>
        <v>10616084.98</v>
      </c>
      <c r="K108" s="12">
        <f t="shared" si="87"/>
        <v>12778256.23</v>
      </c>
      <c r="L108" s="12">
        <f t="shared" si="88"/>
        <v>10192658.479999999</v>
      </c>
      <c r="M108" s="12">
        <f t="shared" si="88"/>
        <v>9779703.9400000013</v>
      </c>
      <c r="N108" s="12">
        <f t="shared" si="88"/>
        <v>9274474.8599999994</v>
      </c>
      <c r="O108" s="12">
        <f t="shared" si="88"/>
        <v>12173618.41</v>
      </c>
      <c r="P108" s="41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s="4" customFormat="1" ht="48.75" customHeight="1" x14ac:dyDescent="0.2">
      <c r="A109" s="103"/>
      <c r="B109" s="104"/>
      <c r="C109" s="39"/>
      <c r="D109" s="39"/>
      <c r="E109" s="42"/>
      <c r="F109" s="11" t="s">
        <v>21</v>
      </c>
      <c r="G109" s="14">
        <f t="shared" si="67"/>
        <v>42614076.339999996</v>
      </c>
      <c r="H109" s="12">
        <f t="shared" si="86"/>
        <v>2272298</v>
      </c>
      <c r="I109" s="12">
        <f t="shared" si="86"/>
        <v>2824925.25</v>
      </c>
      <c r="J109" s="12">
        <f t="shared" si="87"/>
        <v>6032431.6200000001</v>
      </c>
      <c r="K109" s="12">
        <f t="shared" si="87"/>
        <v>6616579.9900000002</v>
      </c>
      <c r="L109" s="12">
        <f t="shared" si="88"/>
        <v>9445349.9399999995</v>
      </c>
      <c r="M109" s="12">
        <f t="shared" si="88"/>
        <v>7902995.54</v>
      </c>
      <c r="N109" s="12">
        <f t="shared" si="88"/>
        <v>7409836</v>
      </c>
      <c r="O109" s="12">
        <f t="shared" si="88"/>
        <v>109660</v>
      </c>
      <c r="P109" s="42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s="4" customFormat="1" ht="51" customHeight="1" x14ac:dyDescent="0.2">
      <c r="A110" s="52" t="s">
        <v>49</v>
      </c>
      <c r="B110" s="53"/>
      <c r="C110" s="19">
        <v>2020</v>
      </c>
      <c r="D110" s="19">
        <v>2027</v>
      </c>
      <c r="E110" s="19" t="s">
        <v>13</v>
      </c>
      <c r="F110" s="19" t="s">
        <v>13</v>
      </c>
      <c r="G110" s="14">
        <f t="shared" si="67"/>
        <v>0</v>
      </c>
      <c r="H110" s="14" t="s">
        <v>13</v>
      </c>
      <c r="I110" s="14" t="s">
        <v>13</v>
      </c>
      <c r="J110" s="14" t="s">
        <v>13</v>
      </c>
      <c r="K110" s="14" t="s">
        <v>13</v>
      </c>
      <c r="L110" s="14" t="s">
        <v>13</v>
      </c>
      <c r="M110" s="14" t="s">
        <v>13</v>
      </c>
      <c r="N110" s="14" t="s">
        <v>13</v>
      </c>
      <c r="O110" s="14" t="s">
        <v>13</v>
      </c>
      <c r="P110" s="23" t="s">
        <v>13</v>
      </c>
      <c r="Q110" s="23" t="s">
        <v>13</v>
      </c>
      <c r="R110" s="23" t="s">
        <v>13</v>
      </c>
      <c r="S110" s="23" t="s">
        <v>13</v>
      </c>
      <c r="T110" s="23" t="s">
        <v>13</v>
      </c>
      <c r="U110" s="23" t="s">
        <v>13</v>
      </c>
      <c r="V110" s="23" t="s">
        <v>13</v>
      </c>
      <c r="W110" s="23" t="s">
        <v>13</v>
      </c>
      <c r="X110" s="23" t="s">
        <v>13</v>
      </c>
      <c r="Y110" s="29" t="s">
        <v>13</v>
      </c>
      <c r="Z110" s="23" t="s">
        <v>13</v>
      </c>
    </row>
    <row r="111" spans="1:26" s="4" customFormat="1" ht="55.5" customHeight="1" x14ac:dyDescent="0.2">
      <c r="A111" s="52" t="s">
        <v>59</v>
      </c>
      <c r="B111" s="53"/>
      <c r="C111" s="19">
        <v>2020</v>
      </c>
      <c r="D111" s="19">
        <v>2027</v>
      </c>
      <c r="E111" s="19" t="s">
        <v>13</v>
      </c>
      <c r="F111" s="19" t="s">
        <v>13</v>
      </c>
      <c r="G111" s="14">
        <f t="shared" si="67"/>
        <v>0</v>
      </c>
      <c r="H111" s="14" t="s">
        <v>13</v>
      </c>
      <c r="I111" s="14" t="s">
        <v>13</v>
      </c>
      <c r="J111" s="14" t="s">
        <v>13</v>
      </c>
      <c r="K111" s="14" t="s">
        <v>13</v>
      </c>
      <c r="L111" s="14" t="s">
        <v>13</v>
      </c>
      <c r="M111" s="14" t="s">
        <v>13</v>
      </c>
      <c r="N111" s="14" t="s">
        <v>13</v>
      </c>
      <c r="O111" s="14" t="s">
        <v>13</v>
      </c>
      <c r="P111" s="23" t="s">
        <v>13</v>
      </c>
      <c r="Q111" s="23" t="s">
        <v>13</v>
      </c>
      <c r="R111" s="23" t="s">
        <v>13</v>
      </c>
      <c r="S111" s="23" t="s">
        <v>13</v>
      </c>
      <c r="T111" s="23" t="s">
        <v>13</v>
      </c>
      <c r="U111" s="23" t="s">
        <v>13</v>
      </c>
      <c r="V111" s="23" t="s">
        <v>13</v>
      </c>
      <c r="W111" s="23" t="s">
        <v>13</v>
      </c>
      <c r="X111" s="23" t="s">
        <v>13</v>
      </c>
      <c r="Y111" s="29" t="s">
        <v>13</v>
      </c>
      <c r="Z111" s="23" t="s">
        <v>13</v>
      </c>
    </row>
    <row r="112" spans="1:26" s="4" customFormat="1" ht="57.75" customHeight="1" x14ac:dyDescent="0.2">
      <c r="A112" s="43" t="s">
        <v>84</v>
      </c>
      <c r="B112" s="46" t="s">
        <v>60</v>
      </c>
      <c r="C112" s="37">
        <v>2020</v>
      </c>
      <c r="D112" s="37">
        <v>2027</v>
      </c>
      <c r="E112" s="40" t="s">
        <v>15</v>
      </c>
      <c r="F112" s="9" t="s">
        <v>16</v>
      </c>
      <c r="G112" s="14">
        <f t="shared" si="67"/>
        <v>38434770.530000001</v>
      </c>
      <c r="H112" s="12">
        <f t="shared" ref="H112:J114" si="89">+H115+H148</f>
        <v>1959194.03</v>
      </c>
      <c r="I112" s="12">
        <f t="shared" si="89"/>
        <v>1965861.0300000003</v>
      </c>
      <c r="J112" s="12">
        <f t="shared" si="89"/>
        <v>2866720.89</v>
      </c>
      <c r="K112" s="12">
        <f t="shared" ref="K112:N114" si="90">+K115+K148+K157</f>
        <v>14176383.99</v>
      </c>
      <c r="L112" s="12">
        <f t="shared" si="90"/>
        <v>5545718.8799999999</v>
      </c>
      <c r="M112" s="12">
        <f t="shared" si="90"/>
        <v>6636522.6200000001</v>
      </c>
      <c r="N112" s="12">
        <f t="shared" si="90"/>
        <v>3516491.5300000003</v>
      </c>
      <c r="O112" s="12">
        <f t="shared" ref="O112" si="91">+O115+O148+O157</f>
        <v>1767877.56</v>
      </c>
      <c r="P112" s="37" t="s">
        <v>13</v>
      </c>
      <c r="Q112" s="37" t="s">
        <v>13</v>
      </c>
      <c r="R112" s="37" t="s">
        <v>13</v>
      </c>
      <c r="S112" s="37" t="s">
        <v>13</v>
      </c>
      <c r="T112" s="37" t="s">
        <v>13</v>
      </c>
      <c r="U112" s="37" t="s">
        <v>13</v>
      </c>
      <c r="V112" s="37" t="s">
        <v>13</v>
      </c>
      <c r="W112" s="37" t="s">
        <v>13</v>
      </c>
      <c r="X112" s="37" t="s">
        <v>13</v>
      </c>
      <c r="Y112" s="37" t="s">
        <v>13</v>
      </c>
      <c r="Z112" s="37" t="s">
        <v>13</v>
      </c>
    </row>
    <row r="113" spans="1:29" s="4" customFormat="1" ht="63.75" customHeight="1" x14ac:dyDescent="0.2">
      <c r="A113" s="44"/>
      <c r="B113" s="47"/>
      <c r="C113" s="38"/>
      <c r="D113" s="38"/>
      <c r="E113" s="41"/>
      <c r="F113" s="10" t="s">
        <v>20</v>
      </c>
      <c r="G113" s="14">
        <f t="shared" si="67"/>
        <v>16572836.379999999</v>
      </c>
      <c r="H113" s="12">
        <f t="shared" si="89"/>
        <v>1383613.03</v>
      </c>
      <c r="I113" s="12">
        <f t="shared" si="89"/>
        <v>1445861.0299999998</v>
      </c>
      <c r="J113" s="12">
        <f t="shared" si="89"/>
        <v>2346720.89</v>
      </c>
      <c r="K113" s="12">
        <f t="shared" si="90"/>
        <v>1944214.6300000001</v>
      </c>
      <c r="L113" s="12">
        <f t="shared" si="90"/>
        <v>1486535.21</v>
      </c>
      <c r="M113" s="12">
        <f t="shared" si="90"/>
        <v>4441522.5</v>
      </c>
      <c r="N113" s="12">
        <f t="shared" si="90"/>
        <v>1756491.53</v>
      </c>
      <c r="O113" s="12">
        <f t="shared" ref="O113" si="92">+O116+O149+O158</f>
        <v>1767877.56</v>
      </c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9" s="4" customFormat="1" ht="57.75" customHeight="1" x14ac:dyDescent="0.2">
      <c r="A114" s="45"/>
      <c r="B114" s="48"/>
      <c r="C114" s="39"/>
      <c r="D114" s="39"/>
      <c r="E114" s="42"/>
      <c r="F114" s="11" t="s">
        <v>21</v>
      </c>
      <c r="G114" s="14">
        <f t="shared" si="67"/>
        <v>21861934.150000002</v>
      </c>
      <c r="H114" s="12">
        <f t="shared" si="89"/>
        <v>575581</v>
      </c>
      <c r="I114" s="12">
        <f t="shared" si="89"/>
        <v>520000</v>
      </c>
      <c r="J114" s="12">
        <f t="shared" si="89"/>
        <v>520000</v>
      </c>
      <c r="K114" s="12">
        <f t="shared" si="90"/>
        <v>12232169.359999999</v>
      </c>
      <c r="L114" s="12">
        <f t="shared" si="90"/>
        <v>4059183.67</v>
      </c>
      <c r="M114" s="12">
        <f t="shared" si="90"/>
        <v>2195000.12</v>
      </c>
      <c r="N114" s="12">
        <f t="shared" si="90"/>
        <v>1760000</v>
      </c>
      <c r="O114" s="12">
        <f t="shared" ref="O114" si="93">+O117+O150+O159</f>
        <v>0</v>
      </c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9" s="4" customFormat="1" ht="53.25" customHeight="1" x14ac:dyDescent="0.2">
      <c r="A115" s="43" t="s">
        <v>85</v>
      </c>
      <c r="B115" s="46" t="s">
        <v>183</v>
      </c>
      <c r="C115" s="37">
        <v>2020</v>
      </c>
      <c r="D115" s="37">
        <v>2027</v>
      </c>
      <c r="E115" s="40" t="s">
        <v>15</v>
      </c>
      <c r="F115" s="9" t="s">
        <v>16</v>
      </c>
      <c r="G115" s="14">
        <f t="shared" si="67"/>
        <v>23887955.560000002</v>
      </c>
      <c r="H115" s="12">
        <f t="shared" ref="H115:N115" si="94">+H118+H121+H124+H127+H130+H133+H136+H139+H142</f>
        <v>1959194.03</v>
      </c>
      <c r="I115" s="12">
        <f t="shared" si="94"/>
        <v>1965861.0300000003</v>
      </c>
      <c r="J115" s="12">
        <f t="shared" si="94"/>
        <v>2866720.89</v>
      </c>
      <c r="K115" s="12">
        <f t="shared" si="94"/>
        <v>2669144.19</v>
      </c>
      <c r="L115" s="12">
        <f t="shared" si="94"/>
        <v>2516143.71</v>
      </c>
      <c r="M115" s="12">
        <f>+M118+M121+M124+M127+M130+M133+M136+M139+M142+M145</f>
        <v>6626522.6200000001</v>
      </c>
      <c r="N115" s="12">
        <f t="shared" si="94"/>
        <v>3516491.5300000003</v>
      </c>
      <c r="O115" s="12">
        <f t="shared" ref="O115" si="95">+O118+O121+O124+O127+O130+O133+O136+O139+O142</f>
        <v>1767877.56</v>
      </c>
      <c r="P115" s="37" t="s">
        <v>13</v>
      </c>
      <c r="Q115" s="37" t="s">
        <v>13</v>
      </c>
      <c r="R115" s="37" t="s">
        <v>13</v>
      </c>
      <c r="S115" s="37" t="s">
        <v>13</v>
      </c>
      <c r="T115" s="37" t="s">
        <v>13</v>
      </c>
      <c r="U115" s="37" t="s">
        <v>13</v>
      </c>
      <c r="V115" s="37" t="s">
        <v>13</v>
      </c>
      <c r="W115" s="37" t="s">
        <v>13</v>
      </c>
      <c r="X115" s="37" t="s">
        <v>13</v>
      </c>
      <c r="Y115" s="37" t="s">
        <v>13</v>
      </c>
      <c r="Z115" s="37" t="s">
        <v>13</v>
      </c>
    </row>
    <row r="116" spans="1:29" s="4" customFormat="1" ht="47.25" customHeight="1" x14ac:dyDescent="0.2">
      <c r="A116" s="44"/>
      <c r="B116" s="47"/>
      <c r="C116" s="38"/>
      <c r="D116" s="38"/>
      <c r="E116" s="41"/>
      <c r="F116" s="10" t="s">
        <v>20</v>
      </c>
      <c r="G116" s="14">
        <f t="shared" si="67"/>
        <v>16257400.079999998</v>
      </c>
      <c r="H116" s="12">
        <f t="shared" ref="H116:N116" si="96">+H119+H122+H125+H128+H131+H134+H137+H140+H143</f>
        <v>1383613.03</v>
      </c>
      <c r="I116" s="12">
        <f t="shared" si="96"/>
        <v>1445861.0299999998</v>
      </c>
      <c r="J116" s="12">
        <f t="shared" si="96"/>
        <v>2346720.89</v>
      </c>
      <c r="K116" s="12">
        <f t="shared" si="96"/>
        <v>1709169.83</v>
      </c>
      <c r="L116" s="12">
        <f t="shared" si="96"/>
        <v>1416143.71</v>
      </c>
      <c r="M116" s="12">
        <f>+M119+M122+M125+M128+M131+M134+M137+M140+M143+M146</f>
        <v>4431522.5</v>
      </c>
      <c r="N116" s="12">
        <f t="shared" si="96"/>
        <v>1756491.53</v>
      </c>
      <c r="O116" s="12">
        <f t="shared" ref="O116" si="97">+O119+O122+O125+O128+O131+O134+O137+O140+O143</f>
        <v>1767877.56</v>
      </c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9" s="4" customFormat="1" ht="52.5" customHeight="1" x14ac:dyDescent="0.2">
      <c r="A117" s="45"/>
      <c r="B117" s="48"/>
      <c r="C117" s="39"/>
      <c r="D117" s="39"/>
      <c r="E117" s="42"/>
      <c r="F117" s="11" t="s">
        <v>21</v>
      </c>
      <c r="G117" s="14">
        <f t="shared" si="67"/>
        <v>7630555.4800000004</v>
      </c>
      <c r="H117" s="12">
        <f t="shared" ref="H117" si="98">+H120+H123+H126+H129+H132+H135+H138+H141+H144</f>
        <v>575581</v>
      </c>
      <c r="I117" s="12">
        <f>+I120+I123+I126+I129+I132+I135+I138+I141+I144</f>
        <v>520000</v>
      </c>
      <c r="J117" s="12">
        <f t="shared" ref="J117:N117" si="99">+J120+J123+J126+J129+J132+J135+J138+J141+J144</f>
        <v>520000</v>
      </c>
      <c r="K117" s="12">
        <f t="shared" si="99"/>
        <v>959974.36</v>
      </c>
      <c r="L117" s="12">
        <f t="shared" si="99"/>
        <v>1100000</v>
      </c>
      <c r="M117" s="12">
        <f>+M120+M123+M126+M129+M132+M135+M138+M141+M144+M147</f>
        <v>2195000.12</v>
      </c>
      <c r="N117" s="12">
        <f t="shared" si="99"/>
        <v>1760000</v>
      </c>
      <c r="O117" s="12">
        <f t="shared" ref="O117" si="100">+O120+O123+O126+O129+O132+O135+O138+O141+O144</f>
        <v>0</v>
      </c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9" s="4" customFormat="1" ht="47.25" customHeight="1" x14ac:dyDescent="0.2">
      <c r="A118" s="43" t="s">
        <v>86</v>
      </c>
      <c r="B118" s="46" t="s">
        <v>172</v>
      </c>
      <c r="C118" s="37">
        <v>2020</v>
      </c>
      <c r="D118" s="37">
        <v>2027</v>
      </c>
      <c r="E118" s="40" t="s">
        <v>15</v>
      </c>
      <c r="F118" s="9" t="s">
        <v>16</v>
      </c>
      <c r="G118" s="14">
        <f t="shared" si="67"/>
        <v>4753023.4400000004</v>
      </c>
      <c r="H118" s="12">
        <f>H119+H120</f>
        <v>353500.7</v>
      </c>
      <c r="I118" s="12">
        <f>I119+I120</f>
        <v>418043.48</v>
      </c>
      <c r="J118" s="12">
        <f>J119+J120</f>
        <v>1160543.0900000001</v>
      </c>
      <c r="K118" s="12">
        <f t="shared" ref="K118:M118" si="101">K119+K120</f>
        <v>533890.82999999996</v>
      </c>
      <c r="L118" s="12">
        <f t="shared" si="101"/>
        <v>537164.80000000005</v>
      </c>
      <c r="M118" s="12">
        <f t="shared" si="101"/>
        <v>751652.45</v>
      </c>
      <c r="N118" s="12">
        <f t="shared" ref="N118:O118" si="102">N119+N120</f>
        <v>532350.53</v>
      </c>
      <c r="O118" s="12">
        <f t="shared" si="102"/>
        <v>465877.56</v>
      </c>
      <c r="P118" s="40" t="s">
        <v>103</v>
      </c>
      <c r="Q118" s="37" t="s">
        <v>30</v>
      </c>
      <c r="R118" s="37">
        <v>31.9</v>
      </c>
      <c r="S118" s="49">
        <v>31.9</v>
      </c>
      <c r="T118" s="49">
        <v>31.9</v>
      </c>
      <c r="U118" s="49">
        <v>31.9</v>
      </c>
      <c r="V118" s="49">
        <v>31.9</v>
      </c>
      <c r="W118" s="49">
        <v>31.9</v>
      </c>
      <c r="X118" s="49">
        <v>31.9</v>
      </c>
      <c r="Y118" s="49">
        <v>31.9</v>
      </c>
      <c r="Z118" s="49">
        <v>31.9</v>
      </c>
    </row>
    <row r="119" spans="1:29" s="4" customFormat="1" ht="55.5" customHeight="1" x14ac:dyDescent="0.2">
      <c r="A119" s="44"/>
      <c r="B119" s="47"/>
      <c r="C119" s="38"/>
      <c r="D119" s="38"/>
      <c r="E119" s="41"/>
      <c r="F119" s="10" t="s">
        <v>20</v>
      </c>
      <c r="G119" s="14">
        <f t="shared" si="67"/>
        <v>4753023.4400000004</v>
      </c>
      <c r="H119" s="12">
        <v>353500.7</v>
      </c>
      <c r="I119" s="12">
        <v>418043.48</v>
      </c>
      <c r="J119" s="12">
        <v>1160543.0900000001</v>
      </c>
      <c r="K119" s="12">
        <v>533890.82999999996</v>
      </c>
      <c r="L119" s="12">
        <v>537164.80000000005</v>
      </c>
      <c r="M119" s="12">
        <v>751652.45</v>
      </c>
      <c r="N119" s="12">
        <v>532350.53</v>
      </c>
      <c r="O119" s="12">
        <v>465877.56</v>
      </c>
      <c r="P119" s="41"/>
      <c r="Q119" s="38"/>
      <c r="R119" s="38"/>
      <c r="S119" s="50"/>
      <c r="T119" s="50"/>
      <c r="U119" s="50"/>
      <c r="V119" s="50"/>
      <c r="W119" s="50"/>
      <c r="X119" s="50"/>
      <c r="Y119" s="50"/>
      <c r="Z119" s="50"/>
    </row>
    <row r="120" spans="1:29" s="4" customFormat="1" ht="48" customHeight="1" x14ac:dyDescent="0.2">
      <c r="A120" s="45"/>
      <c r="B120" s="48"/>
      <c r="C120" s="39"/>
      <c r="D120" s="39"/>
      <c r="E120" s="42"/>
      <c r="F120" s="11" t="s">
        <v>21</v>
      </c>
      <c r="G120" s="14">
        <f t="shared" si="67"/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42"/>
      <c r="Q120" s="39"/>
      <c r="R120" s="39"/>
      <c r="S120" s="51"/>
      <c r="T120" s="51"/>
      <c r="U120" s="51"/>
      <c r="V120" s="51"/>
      <c r="W120" s="51"/>
      <c r="X120" s="51"/>
      <c r="Y120" s="51"/>
      <c r="Z120" s="51"/>
    </row>
    <row r="121" spans="1:29" s="4" customFormat="1" ht="47.25" customHeight="1" x14ac:dyDescent="0.2">
      <c r="A121" s="43" t="s">
        <v>87</v>
      </c>
      <c r="B121" s="46" t="s">
        <v>61</v>
      </c>
      <c r="C121" s="37">
        <v>2020</v>
      </c>
      <c r="D121" s="37">
        <v>2025</v>
      </c>
      <c r="E121" s="40" t="s">
        <v>15</v>
      </c>
      <c r="F121" s="9" t="s">
        <v>16</v>
      </c>
      <c r="G121" s="14">
        <f t="shared" si="67"/>
        <v>566098.25</v>
      </c>
      <c r="H121" s="12">
        <f>H122+H123</f>
        <v>61111.8</v>
      </c>
      <c r="I121" s="12">
        <f>I122+I123</f>
        <v>126116.83</v>
      </c>
      <c r="J121" s="12">
        <f>J122+J123</f>
        <v>153914.32</v>
      </c>
      <c r="K121" s="12">
        <f t="shared" ref="K121:M121" si="103">K122+K123</f>
        <v>71362</v>
      </c>
      <c r="L121" s="12">
        <f t="shared" si="103"/>
        <v>48723.25</v>
      </c>
      <c r="M121" s="12">
        <f t="shared" si="103"/>
        <v>104870.05</v>
      </c>
      <c r="N121" s="12">
        <f t="shared" ref="N121:O121" si="104">N122+N123</f>
        <v>0</v>
      </c>
      <c r="O121" s="12">
        <f t="shared" si="104"/>
        <v>0</v>
      </c>
      <c r="P121" s="40" t="s">
        <v>46</v>
      </c>
      <c r="Q121" s="37" t="s">
        <v>42</v>
      </c>
      <c r="R121" s="37">
        <v>12</v>
      </c>
      <c r="S121" s="37">
        <v>2</v>
      </c>
      <c r="T121" s="37">
        <v>2</v>
      </c>
      <c r="U121" s="37">
        <v>2</v>
      </c>
      <c r="V121" s="37">
        <v>2</v>
      </c>
      <c r="W121" s="37">
        <v>2</v>
      </c>
      <c r="X121" s="37">
        <v>2</v>
      </c>
      <c r="Y121" s="37">
        <v>0</v>
      </c>
      <c r="Z121" s="37">
        <v>0</v>
      </c>
    </row>
    <row r="122" spans="1:29" s="4" customFormat="1" ht="47.25" customHeight="1" x14ac:dyDescent="0.2">
      <c r="A122" s="44"/>
      <c r="B122" s="47"/>
      <c r="C122" s="38"/>
      <c r="D122" s="38"/>
      <c r="E122" s="41"/>
      <c r="F122" s="10" t="s">
        <v>20</v>
      </c>
      <c r="G122" s="14">
        <f t="shared" si="67"/>
        <v>566098.25</v>
      </c>
      <c r="H122" s="12">
        <v>61111.8</v>
      </c>
      <c r="I122" s="12">
        <v>126116.83</v>
      </c>
      <c r="J122" s="12">
        <v>153914.32</v>
      </c>
      <c r="K122" s="12">
        <v>71362</v>
      </c>
      <c r="L122" s="12">
        <v>48723.25</v>
      </c>
      <c r="M122" s="12">
        <v>104870.05</v>
      </c>
      <c r="N122" s="12">
        <v>0</v>
      </c>
      <c r="O122" s="12">
        <v>0</v>
      </c>
      <c r="P122" s="41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9" s="4" customFormat="1" ht="48" customHeight="1" x14ac:dyDescent="0.2">
      <c r="A123" s="45"/>
      <c r="B123" s="48"/>
      <c r="C123" s="39"/>
      <c r="D123" s="39"/>
      <c r="E123" s="42"/>
      <c r="F123" s="11" t="s">
        <v>21</v>
      </c>
      <c r="G123" s="14">
        <f t="shared" si="67"/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42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9" s="17" customFormat="1" ht="47.25" customHeight="1" x14ac:dyDescent="0.2">
      <c r="A124" s="43" t="s">
        <v>88</v>
      </c>
      <c r="B124" s="46" t="s">
        <v>35</v>
      </c>
      <c r="C124" s="37">
        <v>2020</v>
      </c>
      <c r="D124" s="37">
        <v>2027</v>
      </c>
      <c r="E124" s="40" t="s">
        <v>71</v>
      </c>
      <c r="F124" s="9" t="s">
        <v>16</v>
      </c>
      <c r="G124" s="14">
        <f t="shared" si="67"/>
        <v>14228901.85</v>
      </c>
      <c r="H124" s="13">
        <f>H125+H126</f>
        <v>1085856</v>
      </c>
      <c r="I124" s="13">
        <f>I125+I126</f>
        <v>1156885.3500000001</v>
      </c>
      <c r="J124" s="13">
        <f>J125+J126</f>
        <v>1552263.48</v>
      </c>
      <c r="K124" s="13">
        <f>K125+K126</f>
        <v>1524317.3599999999</v>
      </c>
      <c r="L124" s="13">
        <f t="shared" ref="L124:M124" si="105">L125+L126</f>
        <v>1763438.6600000001</v>
      </c>
      <c r="M124" s="13">
        <f t="shared" si="105"/>
        <v>2860000</v>
      </c>
      <c r="N124" s="13">
        <f t="shared" ref="N124:O124" si="106">N125+N126</f>
        <v>2984141</v>
      </c>
      <c r="O124" s="13">
        <f t="shared" si="106"/>
        <v>1302000</v>
      </c>
      <c r="P124" s="40" t="s">
        <v>41</v>
      </c>
      <c r="Q124" s="37" t="s">
        <v>30</v>
      </c>
      <c r="R124" s="37">
        <v>71.760000000000005</v>
      </c>
      <c r="S124" s="49">
        <v>71.760000000000005</v>
      </c>
      <c r="T124" s="49">
        <v>71.760000000000005</v>
      </c>
      <c r="U124" s="49">
        <v>7176</v>
      </c>
      <c r="V124" s="49">
        <v>71.760000000000005</v>
      </c>
      <c r="W124" s="49">
        <v>99.97</v>
      </c>
      <c r="X124" s="49">
        <v>92.11</v>
      </c>
      <c r="Y124" s="49">
        <v>71.760000000000005</v>
      </c>
      <c r="Z124" s="49">
        <v>71.760000000000005</v>
      </c>
      <c r="AA124" s="4"/>
      <c r="AB124" s="4"/>
      <c r="AC124" s="4"/>
    </row>
    <row r="125" spans="1:29" s="17" customFormat="1" ht="47.25" customHeight="1" x14ac:dyDescent="0.2">
      <c r="A125" s="44"/>
      <c r="B125" s="47"/>
      <c r="C125" s="38"/>
      <c r="D125" s="38"/>
      <c r="E125" s="41"/>
      <c r="F125" s="10" t="s">
        <v>19</v>
      </c>
      <c r="G125" s="14">
        <f t="shared" si="67"/>
        <v>7273346.4900000002</v>
      </c>
      <c r="H125" s="13">
        <v>710275</v>
      </c>
      <c r="I125" s="13">
        <v>676885.35</v>
      </c>
      <c r="J125" s="13">
        <v>1032263.48</v>
      </c>
      <c r="K125" s="13">
        <v>564343</v>
      </c>
      <c r="L125" s="13">
        <v>663438.66</v>
      </c>
      <c r="M125" s="13">
        <v>1100000</v>
      </c>
      <c r="N125" s="13">
        <v>1224141</v>
      </c>
      <c r="O125" s="13">
        <v>1302000</v>
      </c>
      <c r="P125" s="41"/>
      <c r="Q125" s="38"/>
      <c r="R125" s="38"/>
      <c r="S125" s="50"/>
      <c r="T125" s="50"/>
      <c r="U125" s="50"/>
      <c r="V125" s="50"/>
      <c r="W125" s="50"/>
      <c r="X125" s="50"/>
      <c r="Y125" s="50"/>
      <c r="Z125" s="50"/>
      <c r="AA125" s="4"/>
      <c r="AB125" s="4"/>
      <c r="AC125" s="4"/>
    </row>
    <row r="126" spans="1:29" s="17" customFormat="1" ht="46.5" customHeight="1" x14ac:dyDescent="0.2">
      <c r="A126" s="45"/>
      <c r="B126" s="48"/>
      <c r="C126" s="39"/>
      <c r="D126" s="39"/>
      <c r="E126" s="42"/>
      <c r="F126" s="11" t="s">
        <v>18</v>
      </c>
      <c r="G126" s="14">
        <f t="shared" si="67"/>
        <v>6955555.3599999994</v>
      </c>
      <c r="H126" s="13">
        <v>375581</v>
      </c>
      <c r="I126" s="13">
        <v>480000</v>
      </c>
      <c r="J126" s="13">
        <v>520000</v>
      </c>
      <c r="K126" s="13">
        <v>959974.36</v>
      </c>
      <c r="L126" s="13">
        <v>1100000</v>
      </c>
      <c r="M126" s="13">
        <v>1760000</v>
      </c>
      <c r="N126" s="13">
        <v>1760000</v>
      </c>
      <c r="O126" s="13">
        <v>0</v>
      </c>
      <c r="P126" s="42"/>
      <c r="Q126" s="39"/>
      <c r="R126" s="39"/>
      <c r="S126" s="51"/>
      <c r="T126" s="51"/>
      <c r="U126" s="51"/>
      <c r="V126" s="51"/>
      <c r="W126" s="51"/>
      <c r="X126" s="51"/>
      <c r="Y126" s="51"/>
      <c r="Z126" s="51"/>
      <c r="AA126" s="4"/>
      <c r="AB126" s="4"/>
      <c r="AC126" s="4"/>
    </row>
    <row r="127" spans="1:29" s="4" customFormat="1" ht="51" customHeight="1" x14ac:dyDescent="0.2">
      <c r="A127" s="43" t="s">
        <v>89</v>
      </c>
      <c r="B127" s="46" t="s">
        <v>128</v>
      </c>
      <c r="C127" s="37">
        <v>2020</v>
      </c>
      <c r="D127" s="37">
        <v>2024</v>
      </c>
      <c r="E127" s="40" t="s">
        <v>72</v>
      </c>
      <c r="F127" s="9" t="s">
        <v>16</v>
      </c>
      <c r="G127" s="14">
        <f t="shared" si="67"/>
        <v>1118702.8999999999</v>
      </c>
      <c r="H127" s="13">
        <f>H128+H129</f>
        <v>253725.53</v>
      </c>
      <c r="I127" s="13">
        <f>I128+I129</f>
        <v>223285.37</v>
      </c>
      <c r="J127" s="13">
        <f>J128+J129</f>
        <v>0</v>
      </c>
      <c r="K127" s="13">
        <f>K128+K129</f>
        <v>484875</v>
      </c>
      <c r="L127" s="13">
        <f t="shared" ref="L127:M127" si="107">L128+L129</f>
        <v>156817</v>
      </c>
      <c r="M127" s="13">
        <f t="shared" si="107"/>
        <v>0</v>
      </c>
      <c r="N127" s="13">
        <f t="shared" ref="N127:O127" si="108">N128+N129</f>
        <v>0</v>
      </c>
      <c r="O127" s="13">
        <f t="shared" si="108"/>
        <v>0</v>
      </c>
      <c r="P127" s="40" t="s">
        <v>124</v>
      </c>
      <c r="Q127" s="37" t="s">
        <v>42</v>
      </c>
      <c r="R127" s="37">
        <v>4</v>
      </c>
      <c r="S127" s="37">
        <v>1</v>
      </c>
      <c r="T127" s="37">
        <v>1</v>
      </c>
      <c r="U127" s="37">
        <v>0</v>
      </c>
      <c r="V127" s="37">
        <v>1</v>
      </c>
      <c r="W127" s="37">
        <v>1</v>
      </c>
      <c r="X127" s="37">
        <v>0</v>
      </c>
      <c r="Y127" s="37">
        <v>0</v>
      </c>
      <c r="Z127" s="37">
        <v>0</v>
      </c>
    </row>
    <row r="128" spans="1:29" s="4" customFormat="1" ht="51" customHeight="1" x14ac:dyDescent="0.2">
      <c r="A128" s="44"/>
      <c r="B128" s="47"/>
      <c r="C128" s="38"/>
      <c r="D128" s="38"/>
      <c r="E128" s="41"/>
      <c r="F128" s="10" t="s">
        <v>19</v>
      </c>
      <c r="G128" s="14">
        <f t="shared" si="67"/>
        <v>1118702.8999999999</v>
      </c>
      <c r="H128" s="13">
        <v>253725.53</v>
      </c>
      <c r="I128" s="13">
        <v>223285.37</v>
      </c>
      <c r="J128" s="13">
        <v>0</v>
      </c>
      <c r="K128" s="13">
        <v>484875</v>
      </c>
      <c r="L128" s="13">
        <v>156817</v>
      </c>
      <c r="M128" s="13">
        <v>0</v>
      </c>
      <c r="N128" s="13">
        <v>0</v>
      </c>
      <c r="O128" s="13">
        <v>0</v>
      </c>
      <c r="P128" s="41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s="4" customFormat="1" ht="29.25" customHeight="1" x14ac:dyDescent="0.2">
      <c r="A129" s="45"/>
      <c r="B129" s="48"/>
      <c r="C129" s="39"/>
      <c r="D129" s="39"/>
      <c r="E129" s="42"/>
      <c r="F129" s="11" t="s">
        <v>18</v>
      </c>
      <c r="G129" s="14">
        <f t="shared" si="67"/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42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s="4" customFormat="1" ht="51" customHeight="1" x14ac:dyDescent="0.2">
      <c r="A130" s="43" t="s">
        <v>126</v>
      </c>
      <c r="B130" s="46" t="s">
        <v>127</v>
      </c>
      <c r="C130" s="37">
        <v>2020</v>
      </c>
      <c r="D130" s="37">
        <v>2021</v>
      </c>
      <c r="E130" s="40" t="s">
        <v>72</v>
      </c>
      <c r="F130" s="9" t="s">
        <v>16</v>
      </c>
      <c r="G130" s="14">
        <f t="shared" si="67"/>
        <v>246530</v>
      </c>
      <c r="H130" s="13">
        <f>H131+H132</f>
        <v>205000</v>
      </c>
      <c r="I130" s="13">
        <f>I131+I132</f>
        <v>41530</v>
      </c>
      <c r="J130" s="13">
        <f>J131+J132</f>
        <v>0</v>
      </c>
      <c r="K130" s="13">
        <f>K131+K132</f>
        <v>0</v>
      </c>
      <c r="L130" s="13">
        <f t="shared" ref="L130:M130" si="109">L131+L132</f>
        <v>0</v>
      </c>
      <c r="M130" s="13">
        <f t="shared" si="109"/>
        <v>0</v>
      </c>
      <c r="N130" s="13">
        <f t="shared" ref="N130:O130" si="110">N131+N132</f>
        <v>0</v>
      </c>
      <c r="O130" s="13">
        <f t="shared" si="110"/>
        <v>0</v>
      </c>
      <c r="P130" s="40" t="s">
        <v>213</v>
      </c>
      <c r="Q130" s="37" t="s">
        <v>42</v>
      </c>
      <c r="R130" s="37">
        <v>2</v>
      </c>
      <c r="S130" s="37">
        <v>1</v>
      </c>
      <c r="T130" s="37">
        <v>1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</row>
    <row r="131" spans="1:26" s="4" customFormat="1" ht="51" customHeight="1" x14ac:dyDescent="0.2">
      <c r="A131" s="44"/>
      <c r="B131" s="47"/>
      <c r="C131" s="38"/>
      <c r="D131" s="38"/>
      <c r="E131" s="41"/>
      <c r="F131" s="10" t="s">
        <v>19</v>
      </c>
      <c r="G131" s="14">
        <f t="shared" si="67"/>
        <v>6530</v>
      </c>
      <c r="H131" s="13">
        <v>5000</v>
      </c>
      <c r="I131" s="13">
        <v>1530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41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s="4" customFormat="1" ht="45.75" customHeight="1" x14ac:dyDescent="0.2">
      <c r="A132" s="45"/>
      <c r="B132" s="48"/>
      <c r="C132" s="39"/>
      <c r="D132" s="39"/>
      <c r="E132" s="42"/>
      <c r="F132" s="11" t="s">
        <v>18</v>
      </c>
      <c r="G132" s="14">
        <f t="shared" si="67"/>
        <v>240000</v>
      </c>
      <c r="H132" s="13">
        <v>200000</v>
      </c>
      <c r="I132" s="13">
        <v>40000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42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s="4" customFormat="1" ht="51" customHeight="1" x14ac:dyDescent="0.2">
      <c r="A133" s="43" t="s">
        <v>145</v>
      </c>
      <c r="B133" s="46" t="s">
        <v>203</v>
      </c>
      <c r="C133" s="37">
        <v>2023</v>
      </c>
      <c r="D133" s="37">
        <v>2023</v>
      </c>
      <c r="E133" s="40" t="s">
        <v>72</v>
      </c>
      <c r="F133" s="9" t="s">
        <v>16</v>
      </c>
      <c r="G133" s="14">
        <f t="shared" si="67"/>
        <v>47699</v>
      </c>
      <c r="H133" s="13">
        <f>H134+H135</f>
        <v>0</v>
      </c>
      <c r="I133" s="13">
        <f>I134+I135</f>
        <v>0</v>
      </c>
      <c r="J133" s="13">
        <f>J134+J135</f>
        <v>0</v>
      </c>
      <c r="K133" s="13">
        <f>K134+K135</f>
        <v>47699</v>
      </c>
      <c r="L133" s="13">
        <f t="shared" ref="L133:M133" si="111">L134+L135</f>
        <v>0</v>
      </c>
      <c r="M133" s="13">
        <f t="shared" si="111"/>
        <v>0</v>
      </c>
      <c r="N133" s="13">
        <f t="shared" ref="N133:O133" si="112">N134+N135</f>
        <v>0</v>
      </c>
      <c r="O133" s="13">
        <f t="shared" si="112"/>
        <v>0</v>
      </c>
      <c r="P133" s="40" t="s">
        <v>170</v>
      </c>
      <c r="Q133" s="37" t="s">
        <v>42</v>
      </c>
      <c r="R133" s="37">
        <v>1</v>
      </c>
      <c r="S133" s="37">
        <v>0</v>
      </c>
      <c r="T133" s="37">
        <v>0</v>
      </c>
      <c r="U133" s="37">
        <v>0</v>
      </c>
      <c r="V133" s="37">
        <v>1</v>
      </c>
      <c r="W133" s="37">
        <v>0</v>
      </c>
      <c r="X133" s="37">
        <v>0</v>
      </c>
      <c r="Y133" s="37">
        <v>0</v>
      </c>
      <c r="Z133" s="37">
        <v>0</v>
      </c>
    </row>
    <row r="134" spans="1:26" s="4" customFormat="1" ht="51" customHeight="1" x14ac:dyDescent="0.2">
      <c r="A134" s="44"/>
      <c r="B134" s="47"/>
      <c r="C134" s="38"/>
      <c r="D134" s="38"/>
      <c r="E134" s="41"/>
      <c r="F134" s="10" t="s">
        <v>19</v>
      </c>
      <c r="G134" s="14">
        <f t="shared" si="67"/>
        <v>47699</v>
      </c>
      <c r="H134" s="13">
        <v>0</v>
      </c>
      <c r="I134" s="13">
        <v>0</v>
      </c>
      <c r="J134" s="13">
        <v>0</v>
      </c>
      <c r="K134" s="13">
        <v>47699</v>
      </c>
      <c r="L134" s="13">
        <v>0</v>
      </c>
      <c r="M134" s="13">
        <v>0</v>
      </c>
      <c r="N134" s="13">
        <v>0</v>
      </c>
      <c r="O134" s="13">
        <v>0</v>
      </c>
      <c r="P134" s="41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s="4" customFormat="1" ht="45.75" customHeight="1" x14ac:dyDescent="0.2">
      <c r="A135" s="45"/>
      <c r="B135" s="48"/>
      <c r="C135" s="39"/>
      <c r="D135" s="39"/>
      <c r="E135" s="42"/>
      <c r="F135" s="11" t="s">
        <v>18</v>
      </c>
      <c r="G135" s="14">
        <f t="shared" si="67"/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42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s="4" customFormat="1" ht="51" customHeight="1" x14ac:dyDescent="0.2">
      <c r="A136" s="43" t="s">
        <v>168</v>
      </c>
      <c r="B136" s="46" t="s">
        <v>167</v>
      </c>
      <c r="C136" s="37">
        <v>2020</v>
      </c>
      <c r="D136" s="37">
        <v>2020</v>
      </c>
      <c r="E136" s="40" t="s">
        <v>72</v>
      </c>
      <c r="F136" s="9" t="s">
        <v>16</v>
      </c>
      <c r="G136" s="14">
        <f t="shared" si="67"/>
        <v>0</v>
      </c>
      <c r="H136" s="13">
        <f>H137+H138</f>
        <v>0</v>
      </c>
      <c r="I136" s="13">
        <f>I137+I138</f>
        <v>0</v>
      </c>
      <c r="J136" s="13">
        <f>J137+J138</f>
        <v>0</v>
      </c>
      <c r="K136" s="13">
        <f>K137+K138</f>
        <v>0</v>
      </c>
      <c r="L136" s="13">
        <f t="shared" ref="L136:M136" si="113">L137+L138</f>
        <v>0</v>
      </c>
      <c r="M136" s="13">
        <f t="shared" si="113"/>
        <v>0</v>
      </c>
      <c r="N136" s="13">
        <f t="shared" ref="N136:O136" si="114">N137+N138</f>
        <v>0</v>
      </c>
      <c r="O136" s="13">
        <f t="shared" si="114"/>
        <v>0</v>
      </c>
      <c r="P136" s="40" t="s">
        <v>171</v>
      </c>
      <c r="Q136" s="37" t="s">
        <v>42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  <c r="X136" s="37">
        <v>0</v>
      </c>
      <c r="Y136" s="37">
        <v>0</v>
      </c>
      <c r="Z136" s="37">
        <v>0</v>
      </c>
    </row>
    <row r="137" spans="1:26" s="4" customFormat="1" ht="51" customHeight="1" x14ac:dyDescent="0.2">
      <c r="A137" s="44"/>
      <c r="B137" s="47"/>
      <c r="C137" s="38"/>
      <c r="D137" s="38"/>
      <c r="E137" s="41"/>
      <c r="F137" s="10" t="s">
        <v>19</v>
      </c>
      <c r="G137" s="14">
        <f t="shared" si="67"/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41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s="4" customFormat="1" ht="45.75" customHeight="1" x14ac:dyDescent="0.2">
      <c r="A138" s="45"/>
      <c r="B138" s="48"/>
      <c r="C138" s="39"/>
      <c r="D138" s="39"/>
      <c r="E138" s="42"/>
      <c r="F138" s="11" t="s">
        <v>18</v>
      </c>
      <c r="G138" s="14">
        <f t="shared" si="67"/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42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s="4" customFormat="1" ht="51" customHeight="1" x14ac:dyDescent="0.2">
      <c r="A139" s="43" t="s">
        <v>169</v>
      </c>
      <c r="B139" s="46" t="s">
        <v>179</v>
      </c>
      <c r="C139" s="37">
        <v>2023</v>
      </c>
      <c r="D139" s="37">
        <v>2025</v>
      </c>
      <c r="E139" s="40" t="s">
        <v>72</v>
      </c>
      <c r="F139" s="9" t="s">
        <v>16</v>
      </c>
      <c r="G139" s="14">
        <f t="shared" si="67"/>
        <v>27000</v>
      </c>
      <c r="H139" s="13">
        <f>H140+H141</f>
        <v>0</v>
      </c>
      <c r="I139" s="13">
        <f>I140+I141</f>
        <v>0</v>
      </c>
      <c r="J139" s="13">
        <f>J140+J141</f>
        <v>0</v>
      </c>
      <c r="K139" s="13">
        <f>K140+K141</f>
        <v>7000</v>
      </c>
      <c r="L139" s="13">
        <f t="shared" ref="L139:M139" si="115">L140+L141</f>
        <v>10000</v>
      </c>
      <c r="M139" s="13">
        <f t="shared" si="115"/>
        <v>10000</v>
      </c>
      <c r="N139" s="13">
        <f t="shared" ref="N139:O139" si="116">N140+N141</f>
        <v>0</v>
      </c>
      <c r="O139" s="13">
        <f t="shared" si="116"/>
        <v>0</v>
      </c>
      <c r="P139" s="40" t="s">
        <v>186</v>
      </c>
      <c r="Q139" s="37" t="s">
        <v>42</v>
      </c>
      <c r="R139" s="37">
        <v>3</v>
      </c>
      <c r="S139" s="37">
        <v>0</v>
      </c>
      <c r="T139" s="37">
        <v>0</v>
      </c>
      <c r="U139" s="37">
        <v>0</v>
      </c>
      <c r="V139" s="37">
        <v>1</v>
      </c>
      <c r="W139" s="37">
        <v>1</v>
      </c>
      <c r="X139" s="37">
        <v>1</v>
      </c>
      <c r="Y139" s="37">
        <v>0</v>
      </c>
      <c r="Z139" s="37">
        <v>0</v>
      </c>
    </row>
    <row r="140" spans="1:26" s="4" customFormat="1" ht="51" customHeight="1" x14ac:dyDescent="0.2">
      <c r="A140" s="44"/>
      <c r="B140" s="47"/>
      <c r="C140" s="38"/>
      <c r="D140" s="38"/>
      <c r="E140" s="41"/>
      <c r="F140" s="10" t="s">
        <v>19</v>
      </c>
      <c r="G140" s="14">
        <f t="shared" si="67"/>
        <v>27000</v>
      </c>
      <c r="H140" s="13">
        <v>0</v>
      </c>
      <c r="I140" s="13">
        <v>0</v>
      </c>
      <c r="J140" s="13">
        <v>0</v>
      </c>
      <c r="K140" s="13">
        <v>7000</v>
      </c>
      <c r="L140" s="13">
        <v>10000</v>
      </c>
      <c r="M140" s="13">
        <v>10000</v>
      </c>
      <c r="N140" s="13">
        <v>0</v>
      </c>
      <c r="O140" s="13">
        <v>0</v>
      </c>
      <c r="P140" s="41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s="4" customFormat="1" ht="45.75" customHeight="1" x14ac:dyDescent="0.2">
      <c r="A141" s="45"/>
      <c r="B141" s="48"/>
      <c r="C141" s="39"/>
      <c r="D141" s="39"/>
      <c r="E141" s="42"/>
      <c r="F141" s="11" t="s">
        <v>18</v>
      </c>
      <c r="G141" s="14">
        <f t="shared" si="67"/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42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s="4" customFormat="1" ht="51" customHeight="1" x14ac:dyDescent="0.2">
      <c r="A142" s="43" t="s">
        <v>178</v>
      </c>
      <c r="B142" s="46" t="s">
        <v>195</v>
      </c>
      <c r="C142" s="37">
        <v>2020</v>
      </c>
      <c r="D142" s="37">
        <v>2020</v>
      </c>
      <c r="E142" s="40" t="s">
        <v>72</v>
      </c>
      <c r="F142" s="9" t="s">
        <v>16</v>
      </c>
      <c r="G142" s="14">
        <f t="shared" si="67"/>
        <v>0</v>
      </c>
      <c r="H142" s="13">
        <f>H143+H144</f>
        <v>0</v>
      </c>
      <c r="I142" s="13">
        <f>I143+I144</f>
        <v>0</v>
      </c>
      <c r="J142" s="13">
        <f>J143+J144</f>
        <v>0</v>
      </c>
      <c r="K142" s="13">
        <f>K143+K144</f>
        <v>0</v>
      </c>
      <c r="L142" s="13">
        <f t="shared" ref="L142:M142" si="117">L143+L144</f>
        <v>0</v>
      </c>
      <c r="M142" s="13">
        <f t="shared" si="117"/>
        <v>0</v>
      </c>
      <c r="N142" s="13">
        <f t="shared" ref="N142:O142" si="118">N143+N144</f>
        <v>0</v>
      </c>
      <c r="O142" s="13">
        <f t="shared" si="118"/>
        <v>0</v>
      </c>
      <c r="P142" s="40" t="s">
        <v>196</v>
      </c>
      <c r="Q142" s="37" t="s">
        <v>42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  <c r="X142" s="37">
        <v>0</v>
      </c>
      <c r="Y142" s="37">
        <v>0</v>
      </c>
      <c r="Z142" s="37">
        <v>0</v>
      </c>
    </row>
    <row r="143" spans="1:26" s="4" customFormat="1" ht="51" customHeight="1" x14ac:dyDescent="0.2">
      <c r="A143" s="44"/>
      <c r="B143" s="47"/>
      <c r="C143" s="38"/>
      <c r="D143" s="38"/>
      <c r="E143" s="41"/>
      <c r="F143" s="10" t="s">
        <v>19</v>
      </c>
      <c r="G143" s="14">
        <f t="shared" si="67"/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41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s="4" customFormat="1" ht="45.75" customHeight="1" x14ac:dyDescent="0.2">
      <c r="A144" s="45"/>
      <c r="B144" s="48"/>
      <c r="C144" s="39"/>
      <c r="D144" s="39"/>
      <c r="E144" s="42"/>
      <c r="F144" s="11" t="s">
        <v>18</v>
      </c>
      <c r="G144" s="14">
        <f t="shared" si="67"/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42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s="4" customFormat="1" ht="51" customHeight="1" x14ac:dyDescent="0.2">
      <c r="A145" s="43" t="s">
        <v>219</v>
      </c>
      <c r="B145" s="46" t="s">
        <v>220</v>
      </c>
      <c r="C145" s="37">
        <v>2025</v>
      </c>
      <c r="D145" s="37">
        <v>2025</v>
      </c>
      <c r="E145" s="40" t="s">
        <v>72</v>
      </c>
      <c r="F145" s="9" t="s">
        <v>16</v>
      </c>
      <c r="G145" s="14">
        <f t="shared" ref="G145:G147" si="119">SUM(H145:O145)</f>
        <v>2900000.12</v>
      </c>
      <c r="H145" s="13">
        <f>H146+H147</f>
        <v>0</v>
      </c>
      <c r="I145" s="13">
        <f>I146+I147</f>
        <v>0</v>
      </c>
      <c r="J145" s="13">
        <f>J146+J147</f>
        <v>0</v>
      </c>
      <c r="K145" s="13">
        <f>K146+K147</f>
        <v>0</v>
      </c>
      <c r="L145" s="13">
        <f t="shared" ref="L145:O145" si="120">L146+L147</f>
        <v>0</v>
      </c>
      <c r="M145" s="13">
        <f t="shared" si="120"/>
        <v>2900000.12</v>
      </c>
      <c r="N145" s="13">
        <f t="shared" si="120"/>
        <v>0</v>
      </c>
      <c r="O145" s="13">
        <f t="shared" si="120"/>
        <v>0</v>
      </c>
      <c r="P145" s="40" t="s">
        <v>221</v>
      </c>
      <c r="Q145" s="37" t="s">
        <v>42</v>
      </c>
      <c r="R145" s="37">
        <v>1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  <c r="X145" s="37">
        <v>1</v>
      </c>
      <c r="Y145" s="37">
        <v>0</v>
      </c>
      <c r="Z145" s="37">
        <v>0</v>
      </c>
    </row>
    <row r="146" spans="1:26" s="4" customFormat="1" ht="51" customHeight="1" x14ac:dyDescent="0.2">
      <c r="A146" s="44"/>
      <c r="B146" s="47"/>
      <c r="C146" s="38"/>
      <c r="D146" s="38"/>
      <c r="E146" s="41"/>
      <c r="F146" s="10" t="s">
        <v>19</v>
      </c>
      <c r="G146" s="14">
        <f t="shared" si="119"/>
        <v>2465000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2465000</v>
      </c>
      <c r="N146" s="13">
        <v>0</v>
      </c>
      <c r="O146" s="13">
        <v>0</v>
      </c>
      <c r="P146" s="41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s="4" customFormat="1" ht="45.75" customHeight="1" x14ac:dyDescent="0.2">
      <c r="A147" s="45"/>
      <c r="B147" s="48"/>
      <c r="C147" s="39"/>
      <c r="D147" s="39"/>
      <c r="E147" s="42"/>
      <c r="F147" s="11" t="s">
        <v>18</v>
      </c>
      <c r="G147" s="14">
        <f t="shared" si="119"/>
        <v>435000.12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435000.12</v>
      </c>
      <c r="N147" s="13">
        <v>0</v>
      </c>
      <c r="O147" s="13">
        <v>0</v>
      </c>
      <c r="P147" s="42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s="4" customFormat="1" ht="54.75" customHeight="1" x14ac:dyDescent="0.2">
      <c r="A148" s="43" t="s">
        <v>182</v>
      </c>
      <c r="B148" s="46" t="s">
        <v>123</v>
      </c>
      <c r="C148" s="37">
        <v>2023</v>
      </c>
      <c r="D148" s="37">
        <v>2024</v>
      </c>
      <c r="E148" s="40" t="s">
        <v>15</v>
      </c>
      <c r="F148" s="9" t="s">
        <v>16</v>
      </c>
      <c r="G148" s="14">
        <f t="shared" si="67"/>
        <v>14521814.970000001</v>
      </c>
      <c r="H148" s="12">
        <f t="shared" ref="H148:H149" si="121">+H151</f>
        <v>0</v>
      </c>
      <c r="I148" s="12">
        <f t="shared" ref="I148:M148" si="122">+I151</f>
        <v>0</v>
      </c>
      <c r="J148" s="12">
        <f t="shared" si="122"/>
        <v>0</v>
      </c>
      <c r="K148" s="12">
        <f t="shared" si="122"/>
        <v>11502239.800000001</v>
      </c>
      <c r="L148" s="12">
        <f>+L151+L154</f>
        <v>3019575.17</v>
      </c>
      <c r="M148" s="12">
        <f t="shared" si="122"/>
        <v>0</v>
      </c>
      <c r="N148" s="12">
        <f t="shared" ref="N148" si="123">+N151</f>
        <v>0</v>
      </c>
      <c r="O148" s="12">
        <f>+O151+O154</f>
        <v>0</v>
      </c>
      <c r="P148" s="37" t="s">
        <v>13</v>
      </c>
      <c r="Q148" s="37" t="s">
        <v>13</v>
      </c>
      <c r="R148" s="37" t="s">
        <v>13</v>
      </c>
      <c r="S148" s="37" t="s">
        <v>13</v>
      </c>
      <c r="T148" s="37" t="s">
        <v>13</v>
      </c>
      <c r="U148" s="37" t="s">
        <v>13</v>
      </c>
      <c r="V148" s="37" t="s">
        <v>13</v>
      </c>
      <c r="W148" s="37" t="s">
        <v>13</v>
      </c>
      <c r="X148" s="37" t="s">
        <v>13</v>
      </c>
      <c r="Y148" s="37" t="s">
        <v>13</v>
      </c>
      <c r="Z148" s="37" t="s">
        <v>13</v>
      </c>
    </row>
    <row r="149" spans="1:26" s="4" customFormat="1" ht="47.25" customHeight="1" x14ac:dyDescent="0.2">
      <c r="A149" s="44"/>
      <c r="B149" s="47"/>
      <c r="C149" s="38"/>
      <c r="D149" s="38"/>
      <c r="E149" s="41"/>
      <c r="F149" s="10" t="s">
        <v>20</v>
      </c>
      <c r="G149" s="14">
        <f t="shared" si="67"/>
        <v>290436.3</v>
      </c>
      <c r="H149" s="12">
        <f t="shared" si="121"/>
        <v>0</v>
      </c>
      <c r="I149" s="12">
        <f t="shared" ref="I149:M149" si="124">+I152</f>
        <v>0</v>
      </c>
      <c r="J149" s="12">
        <f t="shared" si="124"/>
        <v>0</v>
      </c>
      <c r="K149" s="12">
        <f>+K152</f>
        <v>230044.79999999999</v>
      </c>
      <c r="L149" s="12">
        <f t="shared" ref="L149:L150" si="125">+L152+L155</f>
        <v>60391.5</v>
      </c>
      <c r="M149" s="12">
        <f t="shared" si="124"/>
        <v>0</v>
      </c>
      <c r="N149" s="12">
        <f t="shared" ref="N149" si="126">+N152</f>
        <v>0</v>
      </c>
      <c r="O149" s="12">
        <f t="shared" ref="O149:O150" si="127">+O152+O155</f>
        <v>0</v>
      </c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s="4" customFormat="1" ht="57" customHeight="1" x14ac:dyDescent="0.2">
      <c r="A150" s="45"/>
      <c r="B150" s="48"/>
      <c r="C150" s="39"/>
      <c r="D150" s="39"/>
      <c r="E150" s="42"/>
      <c r="F150" s="11" t="s">
        <v>21</v>
      </c>
      <c r="G150" s="14">
        <f t="shared" si="67"/>
        <v>14231378.67</v>
      </c>
      <c r="H150" s="12">
        <f>+H153</f>
        <v>0</v>
      </c>
      <c r="I150" s="12">
        <f t="shared" ref="I150:M150" si="128">+I153</f>
        <v>0</v>
      </c>
      <c r="J150" s="12">
        <f t="shared" si="128"/>
        <v>0</v>
      </c>
      <c r="K150" s="12">
        <f t="shared" si="128"/>
        <v>11272195</v>
      </c>
      <c r="L150" s="12">
        <f t="shared" si="125"/>
        <v>2959183.67</v>
      </c>
      <c r="M150" s="12">
        <f t="shared" si="128"/>
        <v>0</v>
      </c>
      <c r="N150" s="12">
        <f t="shared" ref="N150" si="129">+N153</f>
        <v>0</v>
      </c>
      <c r="O150" s="12">
        <f t="shared" si="127"/>
        <v>0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s="4" customFormat="1" ht="54.75" customHeight="1" x14ac:dyDescent="0.2">
      <c r="A151" s="43" t="s">
        <v>184</v>
      </c>
      <c r="B151" s="46" t="s">
        <v>194</v>
      </c>
      <c r="C151" s="37">
        <v>2023</v>
      </c>
      <c r="D151" s="37">
        <v>2023</v>
      </c>
      <c r="E151" s="40" t="s">
        <v>15</v>
      </c>
      <c r="F151" s="9" t="s">
        <v>16</v>
      </c>
      <c r="G151" s="14">
        <f t="shared" si="67"/>
        <v>11502239.800000001</v>
      </c>
      <c r="H151" s="12">
        <f>H152+H153</f>
        <v>0</v>
      </c>
      <c r="I151" s="12">
        <f>I152+I153</f>
        <v>0</v>
      </c>
      <c r="J151" s="12">
        <f>J152+J153</f>
        <v>0</v>
      </c>
      <c r="K151" s="12">
        <f t="shared" ref="K151:M151" si="130">K152+K153</f>
        <v>11502239.800000001</v>
      </c>
      <c r="L151" s="12">
        <f t="shared" si="130"/>
        <v>0</v>
      </c>
      <c r="M151" s="12">
        <f t="shared" si="130"/>
        <v>0</v>
      </c>
      <c r="N151" s="12">
        <f t="shared" ref="N151:O151" si="131">N152+N153</f>
        <v>0</v>
      </c>
      <c r="O151" s="12">
        <f t="shared" si="131"/>
        <v>0</v>
      </c>
      <c r="P151" s="40" t="s">
        <v>185</v>
      </c>
      <c r="Q151" s="37" t="s">
        <v>42</v>
      </c>
      <c r="R151" s="37">
        <v>1</v>
      </c>
      <c r="S151" s="57">
        <v>0</v>
      </c>
      <c r="T151" s="57">
        <v>0</v>
      </c>
      <c r="U151" s="57">
        <v>0</v>
      </c>
      <c r="V151" s="57">
        <v>1</v>
      </c>
      <c r="W151" s="57">
        <v>0</v>
      </c>
      <c r="X151" s="57">
        <v>0</v>
      </c>
      <c r="Y151" s="57">
        <v>0</v>
      </c>
      <c r="Z151" s="57">
        <v>0</v>
      </c>
    </row>
    <row r="152" spans="1:26" s="4" customFormat="1" ht="43.5" customHeight="1" x14ac:dyDescent="0.2">
      <c r="A152" s="44"/>
      <c r="B152" s="47"/>
      <c r="C152" s="38"/>
      <c r="D152" s="38"/>
      <c r="E152" s="41"/>
      <c r="F152" s="10" t="s">
        <v>20</v>
      </c>
      <c r="G152" s="14">
        <f t="shared" ref="G152:G215" si="132">SUM(H152:O152)</f>
        <v>230044.79999999999</v>
      </c>
      <c r="H152" s="12">
        <v>0</v>
      </c>
      <c r="I152" s="12">
        <v>0</v>
      </c>
      <c r="J152" s="12">
        <v>0</v>
      </c>
      <c r="K152" s="12">
        <v>230044.79999999999</v>
      </c>
      <c r="L152" s="12">
        <v>0</v>
      </c>
      <c r="M152" s="12">
        <v>0</v>
      </c>
      <c r="N152" s="12">
        <v>0</v>
      </c>
      <c r="O152" s="12">
        <v>0</v>
      </c>
      <c r="P152" s="41"/>
      <c r="Q152" s="38"/>
      <c r="R152" s="38"/>
      <c r="S152" s="58"/>
      <c r="T152" s="58"/>
      <c r="U152" s="58"/>
      <c r="V152" s="58"/>
      <c r="W152" s="58"/>
      <c r="X152" s="58"/>
      <c r="Y152" s="58"/>
      <c r="Z152" s="58"/>
    </row>
    <row r="153" spans="1:26" s="4" customFormat="1" ht="51.75" customHeight="1" x14ac:dyDescent="0.2">
      <c r="A153" s="45"/>
      <c r="B153" s="48"/>
      <c r="C153" s="39"/>
      <c r="D153" s="39"/>
      <c r="E153" s="42"/>
      <c r="F153" s="11" t="s">
        <v>21</v>
      </c>
      <c r="G153" s="14">
        <f t="shared" si="132"/>
        <v>11272195</v>
      </c>
      <c r="H153" s="12">
        <v>0</v>
      </c>
      <c r="I153" s="12">
        <v>0</v>
      </c>
      <c r="J153" s="12">
        <v>0</v>
      </c>
      <c r="K153" s="12">
        <v>11272195</v>
      </c>
      <c r="L153" s="12">
        <v>0</v>
      </c>
      <c r="M153" s="12">
        <v>0</v>
      </c>
      <c r="N153" s="12">
        <v>0</v>
      </c>
      <c r="O153" s="12">
        <v>0</v>
      </c>
      <c r="P153" s="42"/>
      <c r="Q153" s="39"/>
      <c r="R153" s="39"/>
      <c r="S153" s="59"/>
      <c r="T153" s="59"/>
      <c r="U153" s="59"/>
      <c r="V153" s="59"/>
      <c r="W153" s="59"/>
      <c r="X153" s="59"/>
      <c r="Y153" s="59"/>
      <c r="Z153" s="59"/>
    </row>
    <row r="154" spans="1:26" s="4" customFormat="1" ht="51.75" customHeight="1" x14ac:dyDescent="0.2">
      <c r="A154" s="43" t="s">
        <v>204</v>
      </c>
      <c r="B154" s="46" t="s">
        <v>206</v>
      </c>
      <c r="C154" s="37">
        <v>2024</v>
      </c>
      <c r="D154" s="37">
        <v>2024</v>
      </c>
      <c r="E154" s="40" t="s">
        <v>15</v>
      </c>
      <c r="F154" s="9" t="s">
        <v>16</v>
      </c>
      <c r="G154" s="14">
        <f t="shared" si="132"/>
        <v>3019575.17</v>
      </c>
      <c r="H154" s="12">
        <f>H155+H156</f>
        <v>0</v>
      </c>
      <c r="I154" s="12">
        <f>I155+I156</f>
        <v>0</v>
      </c>
      <c r="J154" s="12">
        <f>J155+J156</f>
        <v>0</v>
      </c>
      <c r="K154" s="12">
        <f t="shared" ref="K154:N154" si="133">K155+K156</f>
        <v>0</v>
      </c>
      <c r="L154" s="12">
        <f t="shared" si="133"/>
        <v>3019575.17</v>
      </c>
      <c r="M154" s="12">
        <f t="shared" si="133"/>
        <v>0</v>
      </c>
      <c r="N154" s="12">
        <f t="shared" si="133"/>
        <v>0</v>
      </c>
      <c r="O154" s="12">
        <f t="shared" ref="O154" si="134">O155+O156</f>
        <v>0</v>
      </c>
      <c r="P154" s="40" t="s">
        <v>205</v>
      </c>
      <c r="Q154" s="37" t="s">
        <v>42</v>
      </c>
      <c r="R154" s="37">
        <v>1</v>
      </c>
      <c r="S154" s="57">
        <v>0</v>
      </c>
      <c r="T154" s="57">
        <v>0</v>
      </c>
      <c r="U154" s="57">
        <v>0</v>
      </c>
      <c r="V154" s="57">
        <v>0</v>
      </c>
      <c r="W154" s="57">
        <v>1</v>
      </c>
      <c r="X154" s="57">
        <v>0</v>
      </c>
      <c r="Y154" s="57">
        <v>0</v>
      </c>
      <c r="Z154" s="57">
        <v>0</v>
      </c>
    </row>
    <row r="155" spans="1:26" s="4" customFormat="1" ht="51.75" customHeight="1" x14ac:dyDescent="0.2">
      <c r="A155" s="44"/>
      <c r="B155" s="47"/>
      <c r="C155" s="38"/>
      <c r="D155" s="38"/>
      <c r="E155" s="41"/>
      <c r="F155" s="10" t="s">
        <v>20</v>
      </c>
      <c r="G155" s="14">
        <f t="shared" si="132"/>
        <v>60391.5</v>
      </c>
      <c r="H155" s="12">
        <v>0</v>
      </c>
      <c r="I155" s="12">
        <v>0</v>
      </c>
      <c r="J155" s="12">
        <v>0</v>
      </c>
      <c r="K155" s="12">
        <v>0</v>
      </c>
      <c r="L155" s="12">
        <v>60391.5</v>
      </c>
      <c r="M155" s="12">
        <v>0</v>
      </c>
      <c r="N155" s="12">
        <v>0</v>
      </c>
      <c r="O155" s="12">
        <v>0</v>
      </c>
      <c r="P155" s="41"/>
      <c r="Q155" s="38"/>
      <c r="R155" s="38"/>
      <c r="S155" s="58"/>
      <c r="T155" s="58"/>
      <c r="U155" s="58"/>
      <c r="V155" s="58"/>
      <c r="W155" s="58"/>
      <c r="X155" s="58"/>
      <c r="Y155" s="58"/>
      <c r="Z155" s="58"/>
    </row>
    <row r="156" spans="1:26" s="4" customFormat="1" ht="51.75" customHeight="1" x14ac:dyDescent="0.2">
      <c r="A156" s="45"/>
      <c r="B156" s="48"/>
      <c r="C156" s="39"/>
      <c r="D156" s="39"/>
      <c r="E156" s="42"/>
      <c r="F156" s="11" t="s">
        <v>21</v>
      </c>
      <c r="G156" s="14">
        <f t="shared" si="132"/>
        <v>2959183.67</v>
      </c>
      <c r="H156" s="12">
        <v>0</v>
      </c>
      <c r="I156" s="12">
        <v>0</v>
      </c>
      <c r="J156" s="12">
        <v>0</v>
      </c>
      <c r="K156" s="12">
        <v>0</v>
      </c>
      <c r="L156" s="12">
        <v>2959183.67</v>
      </c>
      <c r="M156" s="12">
        <v>0</v>
      </c>
      <c r="N156" s="12">
        <v>0</v>
      </c>
      <c r="O156" s="12">
        <v>0</v>
      </c>
      <c r="P156" s="42"/>
      <c r="Q156" s="39"/>
      <c r="R156" s="39"/>
      <c r="S156" s="59"/>
      <c r="T156" s="59"/>
      <c r="U156" s="59"/>
      <c r="V156" s="59"/>
      <c r="W156" s="59"/>
      <c r="X156" s="59"/>
      <c r="Y156" s="59"/>
      <c r="Z156" s="59"/>
    </row>
    <row r="157" spans="1:26" s="4" customFormat="1" ht="54.75" customHeight="1" x14ac:dyDescent="0.2">
      <c r="A157" s="43" t="s">
        <v>189</v>
      </c>
      <c r="B157" s="46" t="s">
        <v>192</v>
      </c>
      <c r="C157" s="37">
        <v>2023</v>
      </c>
      <c r="D157" s="37">
        <v>2025</v>
      </c>
      <c r="E157" s="40" t="s">
        <v>15</v>
      </c>
      <c r="F157" s="9" t="s">
        <v>16</v>
      </c>
      <c r="G157" s="14">
        <f t="shared" si="132"/>
        <v>25000</v>
      </c>
      <c r="H157" s="12">
        <f t="shared" ref="H157:M158" si="135">+H160</f>
        <v>0</v>
      </c>
      <c r="I157" s="12">
        <f t="shared" si="135"/>
        <v>0</v>
      </c>
      <c r="J157" s="12">
        <f t="shared" si="135"/>
        <v>0</v>
      </c>
      <c r="K157" s="12">
        <f t="shared" si="135"/>
        <v>5000</v>
      </c>
      <c r="L157" s="12">
        <f t="shared" si="135"/>
        <v>10000</v>
      </c>
      <c r="M157" s="12">
        <f t="shared" si="135"/>
        <v>10000</v>
      </c>
      <c r="N157" s="12">
        <f t="shared" ref="N157:O157" si="136">+N160</f>
        <v>0</v>
      </c>
      <c r="O157" s="12">
        <f t="shared" si="136"/>
        <v>0</v>
      </c>
      <c r="P157" s="37" t="s">
        <v>13</v>
      </c>
      <c r="Q157" s="37" t="s">
        <v>13</v>
      </c>
      <c r="R157" s="37" t="s">
        <v>13</v>
      </c>
      <c r="S157" s="37" t="s">
        <v>13</v>
      </c>
      <c r="T157" s="37" t="s">
        <v>13</v>
      </c>
      <c r="U157" s="37" t="s">
        <v>13</v>
      </c>
      <c r="V157" s="37" t="s">
        <v>13</v>
      </c>
      <c r="W157" s="37" t="s">
        <v>13</v>
      </c>
      <c r="X157" s="37" t="s">
        <v>13</v>
      </c>
      <c r="Y157" s="37" t="s">
        <v>13</v>
      </c>
      <c r="Z157" s="37" t="s">
        <v>13</v>
      </c>
    </row>
    <row r="158" spans="1:26" s="4" customFormat="1" ht="47.25" customHeight="1" x14ac:dyDescent="0.2">
      <c r="A158" s="44"/>
      <c r="B158" s="47"/>
      <c r="C158" s="38"/>
      <c r="D158" s="38"/>
      <c r="E158" s="41"/>
      <c r="F158" s="10" t="s">
        <v>20</v>
      </c>
      <c r="G158" s="14">
        <f t="shared" si="132"/>
        <v>25000</v>
      </c>
      <c r="H158" s="12">
        <f t="shared" si="135"/>
        <v>0</v>
      </c>
      <c r="I158" s="12">
        <f t="shared" si="135"/>
        <v>0</v>
      </c>
      <c r="J158" s="12">
        <f t="shared" si="135"/>
        <v>0</v>
      </c>
      <c r="K158" s="12">
        <f t="shared" si="135"/>
        <v>5000</v>
      </c>
      <c r="L158" s="12">
        <f t="shared" si="135"/>
        <v>10000</v>
      </c>
      <c r="M158" s="12">
        <f t="shared" si="135"/>
        <v>10000</v>
      </c>
      <c r="N158" s="12">
        <f t="shared" ref="N158:O158" si="137">+N161</f>
        <v>0</v>
      </c>
      <c r="O158" s="12">
        <f t="shared" si="137"/>
        <v>0</v>
      </c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s="4" customFormat="1" ht="57" customHeight="1" x14ac:dyDescent="0.2">
      <c r="A159" s="45"/>
      <c r="B159" s="48"/>
      <c r="C159" s="39"/>
      <c r="D159" s="39"/>
      <c r="E159" s="42"/>
      <c r="F159" s="11" t="s">
        <v>21</v>
      </c>
      <c r="G159" s="14">
        <f t="shared" si="132"/>
        <v>0</v>
      </c>
      <c r="H159" s="12">
        <f>+H162</f>
        <v>0</v>
      </c>
      <c r="I159" s="12">
        <f t="shared" ref="I159:M159" si="138">+I162</f>
        <v>0</v>
      </c>
      <c r="J159" s="12">
        <f t="shared" si="138"/>
        <v>0</v>
      </c>
      <c r="K159" s="12">
        <f t="shared" si="138"/>
        <v>0</v>
      </c>
      <c r="L159" s="12">
        <f t="shared" si="138"/>
        <v>0</v>
      </c>
      <c r="M159" s="12">
        <f t="shared" si="138"/>
        <v>0</v>
      </c>
      <c r="N159" s="12">
        <f t="shared" ref="N159:O159" si="139">+N162</f>
        <v>0</v>
      </c>
      <c r="O159" s="12">
        <f t="shared" si="139"/>
        <v>0</v>
      </c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s="4" customFormat="1" ht="54.75" customHeight="1" x14ac:dyDescent="0.2">
      <c r="A160" s="43" t="s">
        <v>190</v>
      </c>
      <c r="B160" s="46" t="s">
        <v>193</v>
      </c>
      <c r="C160" s="37">
        <v>2023</v>
      </c>
      <c r="D160" s="37">
        <v>2025</v>
      </c>
      <c r="E160" s="40" t="s">
        <v>15</v>
      </c>
      <c r="F160" s="9" t="s">
        <v>16</v>
      </c>
      <c r="G160" s="14">
        <f t="shared" si="132"/>
        <v>25000</v>
      </c>
      <c r="H160" s="12">
        <f>H161+H162</f>
        <v>0</v>
      </c>
      <c r="I160" s="12">
        <f>I161+I162</f>
        <v>0</v>
      </c>
      <c r="J160" s="12">
        <f>J161+J162</f>
        <v>0</v>
      </c>
      <c r="K160" s="12">
        <f t="shared" ref="K160:M160" si="140">K161+K162</f>
        <v>5000</v>
      </c>
      <c r="L160" s="12">
        <f t="shared" si="140"/>
        <v>10000</v>
      </c>
      <c r="M160" s="12">
        <f t="shared" si="140"/>
        <v>10000</v>
      </c>
      <c r="N160" s="12">
        <f t="shared" ref="N160:O160" si="141">N161+N162</f>
        <v>0</v>
      </c>
      <c r="O160" s="12">
        <f t="shared" si="141"/>
        <v>0</v>
      </c>
      <c r="P160" s="40" t="s">
        <v>191</v>
      </c>
      <c r="Q160" s="37" t="s">
        <v>42</v>
      </c>
      <c r="R160" s="37">
        <v>6</v>
      </c>
      <c r="S160" s="57">
        <v>0</v>
      </c>
      <c r="T160" s="57">
        <v>0</v>
      </c>
      <c r="U160" s="57">
        <v>0</v>
      </c>
      <c r="V160" s="57">
        <v>2</v>
      </c>
      <c r="W160" s="57">
        <v>2</v>
      </c>
      <c r="X160" s="57">
        <v>2</v>
      </c>
      <c r="Y160" s="57">
        <v>0</v>
      </c>
      <c r="Z160" s="57">
        <v>0</v>
      </c>
    </row>
    <row r="161" spans="1:26" s="4" customFormat="1" ht="43.5" customHeight="1" x14ac:dyDescent="0.2">
      <c r="A161" s="44"/>
      <c r="B161" s="47"/>
      <c r="C161" s="38"/>
      <c r="D161" s="38"/>
      <c r="E161" s="41"/>
      <c r="F161" s="10" t="s">
        <v>20</v>
      </c>
      <c r="G161" s="14">
        <f t="shared" si="132"/>
        <v>25000</v>
      </c>
      <c r="H161" s="12">
        <v>0</v>
      </c>
      <c r="I161" s="12">
        <v>0</v>
      </c>
      <c r="J161" s="12">
        <v>0</v>
      </c>
      <c r="K161" s="12">
        <v>5000</v>
      </c>
      <c r="L161" s="12">
        <v>10000</v>
      </c>
      <c r="M161" s="12">
        <v>10000</v>
      </c>
      <c r="N161" s="12">
        <v>0</v>
      </c>
      <c r="O161" s="12">
        <v>0</v>
      </c>
      <c r="P161" s="41"/>
      <c r="Q161" s="38"/>
      <c r="R161" s="38"/>
      <c r="S161" s="58"/>
      <c r="T161" s="58"/>
      <c r="U161" s="58"/>
      <c r="V161" s="58"/>
      <c r="W161" s="58"/>
      <c r="X161" s="58"/>
      <c r="Y161" s="58"/>
      <c r="Z161" s="58"/>
    </row>
    <row r="162" spans="1:26" s="4" customFormat="1" ht="51.75" customHeight="1" x14ac:dyDescent="0.2">
      <c r="A162" s="45"/>
      <c r="B162" s="48"/>
      <c r="C162" s="39"/>
      <c r="D162" s="39"/>
      <c r="E162" s="42"/>
      <c r="F162" s="11" t="s">
        <v>21</v>
      </c>
      <c r="G162" s="14">
        <f t="shared" si="132"/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42"/>
      <c r="Q162" s="39"/>
      <c r="R162" s="39"/>
      <c r="S162" s="59"/>
      <c r="T162" s="59"/>
      <c r="U162" s="59"/>
      <c r="V162" s="59"/>
      <c r="W162" s="59"/>
      <c r="X162" s="59"/>
      <c r="Y162" s="59"/>
      <c r="Z162" s="59"/>
    </row>
    <row r="163" spans="1:26" s="4" customFormat="1" ht="51.75" customHeight="1" x14ac:dyDescent="0.2">
      <c r="A163" s="99" t="s">
        <v>116</v>
      </c>
      <c r="B163" s="100"/>
      <c r="C163" s="37">
        <v>2020</v>
      </c>
      <c r="D163" s="37">
        <v>2027</v>
      </c>
      <c r="E163" s="40" t="s">
        <v>15</v>
      </c>
      <c r="F163" s="9" t="s">
        <v>16</v>
      </c>
      <c r="G163" s="14">
        <f t="shared" si="132"/>
        <v>38434770.530000001</v>
      </c>
      <c r="H163" s="12">
        <f>H164+H165</f>
        <v>1959194.03</v>
      </c>
      <c r="I163" s="12">
        <f>I164+I165</f>
        <v>1965861.0299999998</v>
      </c>
      <c r="J163" s="12">
        <f>J164+J165</f>
        <v>2866720.89</v>
      </c>
      <c r="K163" s="12">
        <f t="shared" ref="K163:M163" si="142">K164+K165</f>
        <v>14176383.99</v>
      </c>
      <c r="L163" s="12">
        <f>L164+L165</f>
        <v>5545718.8799999999</v>
      </c>
      <c r="M163" s="12">
        <f t="shared" si="142"/>
        <v>6636522.6200000001</v>
      </c>
      <c r="N163" s="12">
        <f t="shared" ref="N163" si="143">N164+N165</f>
        <v>3516491.5300000003</v>
      </c>
      <c r="O163" s="12">
        <f>O164+O165</f>
        <v>1767877.56</v>
      </c>
      <c r="P163" s="40" t="s">
        <v>13</v>
      </c>
      <c r="Q163" s="37" t="s">
        <v>13</v>
      </c>
      <c r="R163" s="37" t="s">
        <v>13</v>
      </c>
      <c r="S163" s="37" t="s">
        <v>13</v>
      </c>
      <c r="T163" s="37" t="s">
        <v>13</v>
      </c>
      <c r="U163" s="37" t="s">
        <v>13</v>
      </c>
      <c r="V163" s="37" t="s">
        <v>13</v>
      </c>
      <c r="W163" s="37" t="s">
        <v>13</v>
      </c>
      <c r="X163" s="37" t="s">
        <v>13</v>
      </c>
      <c r="Y163" s="37" t="s">
        <v>13</v>
      </c>
      <c r="Z163" s="37" t="s">
        <v>13</v>
      </c>
    </row>
    <row r="164" spans="1:26" s="4" customFormat="1" ht="47.25" customHeight="1" x14ac:dyDescent="0.2">
      <c r="A164" s="101"/>
      <c r="B164" s="102"/>
      <c r="C164" s="38"/>
      <c r="D164" s="38"/>
      <c r="E164" s="41"/>
      <c r="F164" s="10" t="s">
        <v>20</v>
      </c>
      <c r="G164" s="14">
        <f t="shared" si="132"/>
        <v>16572836.379999999</v>
      </c>
      <c r="H164" s="12">
        <f t="shared" ref="H164:N165" si="144">H113</f>
        <v>1383613.03</v>
      </c>
      <c r="I164" s="12">
        <f t="shared" si="144"/>
        <v>1445861.0299999998</v>
      </c>
      <c r="J164" s="12">
        <f t="shared" si="144"/>
        <v>2346720.89</v>
      </c>
      <c r="K164" s="12">
        <f t="shared" si="144"/>
        <v>1944214.6300000001</v>
      </c>
      <c r="L164" s="12">
        <f t="shared" si="144"/>
        <v>1486535.21</v>
      </c>
      <c r="M164" s="12">
        <f t="shared" si="144"/>
        <v>4441522.5</v>
      </c>
      <c r="N164" s="12">
        <f t="shared" si="144"/>
        <v>1756491.53</v>
      </c>
      <c r="O164" s="12">
        <f t="shared" ref="O164" si="145">O113</f>
        <v>1767877.56</v>
      </c>
      <c r="P164" s="41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s="4" customFormat="1" ht="56.25" customHeight="1" x14ac:dyDescent="0.2">
      <c r="A165" s="103"/>
      <c r="B165" s="104"/>
      <c r="C165" s="39"/>
      <c r="D165" s="39"/>
      <c r="E165" s="42"/>
      <c r="F165" s="11" t="s">
        <v>21</v>
      </c>
      <c r="G165" s="14">
        <f t="shared" si="132"/>
        <v>21861934.150000002</v>
      </c>
      <c r="H165" s="12">
        <f t="shared" si="144"/>
        <v>575581</v>
      </c>
      <c r="I165" s="12">
        <f t="shared" si="144"/>
        <v>520000</v>
      </c>
      <c r="J165" s="12">
        <f t="shared" si="144"/>
        <v>520000</v>
      </c>
      <c r="K165" s="12">
        <f t="shared" si="144"/>
        <v>12232169.359999999</v>
      </c>
      <c r="L165" s="12">
        <f t="shared" si="144"/>
        <v>4059183.67</v>
      </c>
      <c r="M165" s="12">
        <f t="shared" si="144"/>
        <v>2195000.12</v>
      </c>
      <c r="N165" s="12">
        <f t="shared" si="144"/>
        <v>1760000</v>
      </c>
      <c r="O165" s="12">
        <f t="shared" ref="O165" si="146">O114</f>
        <v>0</v>
      </c>
      <c r="P165" s="42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s="4" customFormat="1" ht="42" customHeight="1" x14ac:dyDescent="0.2">
      <c r="A166" s="52" t="s">
        <v>62</v>
      </c>
      <c r="B166" s="53"/>
      <c r="C166" s="21">
        <v>2020</v>
      </c>
      <c r="D166" s="21">
        <v>2027</v>
      </c>
      <c r="E166" s="21" t="s">
        <v>13</v>
      </c>
      <c r="F166" s="21" t="s">
        <v>13</v>
      </c>
      <c r="G166" s="14">
        <f t="shared" si="132"/>
        <v>0</v>
      </c>
      <c r="H166" s="14" t="s">
        <v>13</v>
      </c>
      <c r="I166" s="14" t="s">
        <v>13</v>
      </c>
      <c r="J166" s="14" t="s">
        <v>13</v>
      </c>
      <c r="K166" s="14" t="s">
        <v>13</v>
      </c>
      <c r="L166" s="14" t="s">
        <v>13</v>
      </c>
      <c r="M166" s="14" t="s">
        <v>13</v>
      </c>
      <c r="N166" s="14" t="s">
        <v>13</v>
      </c>
      <c r="O166" s="14" t="s">
        <v>13</v>
      </c>
      <c r="P166" s="23" t="s">
        <v>13</v>
      </c>
      <c r="Q166" s="23" t="s">
        <v>13</v>
      </c>
      <c r="R166" s="23" t="s">
        <v>13</v>
      </c>
      <c r="S166" s="23" t="s">
        <v>13</v>
      </c>
      <c r="T166" s="23" t="s">
        <v>13</v>
      </c>
      <c r="U166" s="23" t="s">
        <v>13</v>
      </c>
      <c r="V166" s="23" t="s">
        <v>13</v>
      </c>
      <c r="W166" s="23" t="s">
        <v>13</v>
      </c>
      <c r="X166" s="23" t="s">
        <v>13</v>
      </c>
      <c r="Y166" s="29" t="s">
        <v>13</v>
      </c>
      <c r="Z166" s="23" t="s">
        <v>13</v>
      </c>
    </row>
    <row r="167" spans="1:26" s="4" customFormat="1" ht="57.75" customHeight="1" x14ac:dyDescent="0.2">
      <c r="A167" s="52" t="s">
        <v>63</v>
      </c>
      <c r="B167" s="53"/>
      <c r="C167" s="19">
        <v>2020</v>
      </c>
      <c r="D167" s="19">
        <v>2027</v>
      </c>
      <c r="E167" s="19" t="s">
        <v>13</v>
      </c>
      <c r="F167" s="19" t="s">
        <v>13</v>
      </c>
      <c r="G167" s="14">
        <f t="shared" si="132"/>
        <v>0</v>
      </c>
      <c r="H167" s="14" t="s">
        <v>13</v>
      </c>
      <c r="I167" s="14" t="s">
        <v>13</v>
      </c>
      <c r="J167" s="14" t="s">
        <v>13</v>
      </c>
      <c r="K167" s="14" t="s">
        <v>13</v>
      </c>
      <c r="L167" s="14" t="s">
        <v>13</v>
      </c>
      <c r="M167" s="14" t="s">
        <v>13</v>
      </c>
      <c r="N167" s="14" t="s">
        <v>13</v>
      </c>
      <c r="O167" s="14" t="s">
        <v>13</v>
      </c>
      <c r="P167" s="23" t="s">
        <v>13</v>
      </c>
      <c r="Q167" s="23" t="s">
        <v>13</v>
      </c>
      <c r="R167" s="23" t="s">
        <v>13</v>
      </c>
      <c r="S167" s="23" t="s">
        <v>13</v>
      </c>
      <c r="T167" s="23" t="s">
        <v>13</v>
      </c>
      <c r="U167" s="23" t="s">
        <v>13</v>
      </c>
      <c r="V167" s="23" t="s">
        <v>13</v>
      </c>
      <c r="W167" s="23" t="s">
        <v>13</v>
      </c>
      <c r="X167" s="23" t="s">
        <v>13</v>
      </c>
      <c r="Y167" s="29" t="s">
        <v>13</v>
      </c>
      <c r="Z167" s="23" t="s">
        <v>13</v>
      </c>
    </row>
    <row r="168" spans="1:26" s="4" customFormat="1" ht="59.25" customHeight="1" x14ac:dyDescent="0.2">
      <c r="A168" s="43" t="s">
        <v>90</v>
      </c>
      <c r="B168" s="46" t="s">
        <v>64</v>
      </c>
      <c r="C168" s="37">
        <v>2020</v>
      </c>
      <c r="D168" s="37">
        <v>2027</v>
      </c>
      <c r="E168" s="40" t="s">
        <v>71</v>
      </c>
      <c r="F168" s="9" t="s">
        <v>16</v>
      </c>
      <c r="G168" s="14">
        <f t="shared" si="132"/>
        <v>196003641.13</v>
      </c>
      <c r="H168" s="13">
        <f t="shared" ref="H168:M168" si="147">+H171+H198</f>
        <v>14512975.970000001</v>
      </c>
      <c r="I168" s="13">
        <f t="shared" si="147"/>
        <v>16244064</v>
      </c>
      <c r="J168" s="13">
        <f t="shared" si="147"/>
        <v>21175467.41</v>
      </c>
      <c r="K168" s="13">
        <f t="shared" si="147"/>
        <v>21457042.100000001</v>
      </c>
      <c r="L168" s="13">
        <f t="shared" si="147"/>
        <v>56626280.530000001</v>
      </c>
      <c r="M168" s="13">
        <f t="shared" si="147"/>
        <v>25867441.420000002</v>
      </c>
      <c r="N168" s="13">
        <f t="shared" ref="N168:O168" si="148">+N171+N198</f>
        <v>23748387.98</v>
      </c>
      <c r="O168" s="13">
        <f t="shared" si="148"/>
        <v>16371981.720000001</v>
      </c>
      <c r="P168" s="37" t="s">
        <v>13</v>
      </c>
      <c r="Q168" s="37" t="s">
        <v>13</v>
      </c>
      <c r="R168" s="37" t="s">
        <v>13</v>
      </c>
      <c r="S168" s="37" t="s">
        <v>13</v>
      </c>
      <c r="T168" s="37" t="s">
        <v>13</v>
      </c>
      <c r="U168" s="37" t="s">
        <v>13</v>
      </c>
      <c r="V168" s="37" t="s">
        <v>13</v>
      </c>
      <c r="W168" s="37" t="s">
        <v>13</v>
      </c>
      <c r="X168" s="37" t="s">
        <v>13</v>
      </c>
      <c r="Y168" s="37" t="s">
        <v>13</v>
      </c>
      <c r="Z168" s="37" t="s">
        <v>13</v>
      </c>
    </row>
    <row r="169" spans="1:26" s="4" customFormat="1" ht="57.75" customHeight="1" x14ac:dyDescent="0.2">
      <c r="A169" s="44"/>
      <c r="B169" s="47"/>
      <c r="C169" s="38"/>
      <c r="D169" s="38"/>
      <c r="E169" s="41"/>
      <c r="F169" s="10" t="s">
        <v>19</v>
      </c>
      <c r="G169" s="14">
        <f t="shared" si="132"/>
        <v>124683226.24000001</v>
      </c>
      <c r="H169" s="13">
        <f>+H172+H199</f>
        <v>10281295.970000001</v>
      </c>
      <c r="I169" s="13">
        <f t="shared" ref="I169:M169" si="149">+I172+I199</f>
        <v>12165911</v>
      </c>
      <c r="J169" s="13">
        <f t="shared" si="149"/>
        <v>13575993.920000002</v>
      </c>
      <c r="K169" s="13">
        <f t="shared" si="149"/>
        <v>16023241.100000001</v>
      </c>
      <c r="L169" s="13">
        <f t="shared" si="149"/>
        <v>21320105.130000003</v>
      </c>
      <c r="M169" s="13">
        <f t="shared" si="149"/>
        <v>18531875.420000002</v>
      </c>
      <c r="N169" s="13">
        <f>+N172+N199</f>
        <v>16412821.98</v>
      </c>
      <c r="O169" s="13">
        <f t="shared" ref="O169" si="150">+O172+O199</f>
        <v>16371981.720000001</v>
      </c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s="4" customFormat="1" ht="48.75" customHeight="1" x14ac:dyDescent="0.2">
      <c r="A170" s="45"/>
      <c r="B170" s="48"/>
      <c r="C170" s="39"/>
      <c r="D170" s="39"/>
      <c r="E170" s="42"/>
      <c r="F170" s="11" t="s">
        <v>18</v>
      </c>
      <c r="G170" s="14">
        <f t="shared" si="132"/>
        <v>71320414.890000001</v>
      </c>
      <c r="H170" s="13">
        <f t="shared" ref="H170:M170" si="151">+H173+H200</f>
        <v>4231680</v>
      </c>
      <c r="I170" s="13">
        <f t="shared" si="151"/>
        <v>4078153</v>
      </c>
      <c r="J170" s="13">
        <f t="shared" si="151"/>
        <v>7599473.4900000002</v>
      </c>
      <c r="K170" s="13">
        <f t="shared" si="151"/>
        <v>5433801</v>
      </c>
      <c r="L170" s="13">
        <f t="shared" si="151"/>
        <v>35306175.399999999</v>
      </c>
      <c r="M170" s="13">
        <f t="shared" si="151"/>
        <v>7335566</v>
      </c>
      <c r="N170" s="13">
        <f t="shared" ref="N170:O170" si="152">+N173+N200</f>
        <v>7335566</v>
      </c>
      <c r="O170" s="13">
        <f t="shared" si="152"/>
        <v>0</v>
      </c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s="4" customFormat="1" ht="66" customHeight="1" x14ac:dyDescent="0.2">
      <c r="A171" s="43" t="s">
        <v>91</v>
      </c>
      <c r="B171" s="46" t="s">
        <v>65</v>
      </c>
      <c r="C171" s="37">
        <v>2020</v>
      </c>
      <c r="D171" s="37">
        <v>2027</v>
      </c>
      <c r="E171" s="40" t="s">
        <v>71</v>
      </c>
      <c r="F171" s="9" t="s">
        <v>16</v>
      </c>
      <c r="G171" s="14">
        <f t="shared" si="132"/>
        <v>164539740.22</v>
      </c>
      <c r="H171" s="13">
        <f t="shared" ref="H171:M171" si="153">+H174+H177+H180+H183+H186+H189+H192</f>
        <v>14512975.970000001</v>
      </c>
      <c r="I171" s="13">
        <f t="shared" si="153"/>
        <v>16244064</v>
      </c>
      <c r="J171" s="13">
        <f t="shared" si="153"/>
        <v>18051768.949999999</v>
      </c>
      <c r="K171" s="13">
        <f t="shared" si="153"/>
        <v>21457042.100000001</v>
      </c>
      <c r="L171" s="13">
        <f>+L174+L177+L180+L183+L186+L189+L192+L195</f>
        <v>28286078.080000002</v>
      </c>
      <c r="M171" s="13">
        <f t="shared" si="153"/>
        <v>25867441.420000002</v>
      </c>
      <c r="N171" s="13">
        <f t="shared" ref="N171" si="154">+N174+N177+N180+N183+N186+N189+N192</f>
        <v>23748387.98</v>
      </c>
      <c r="O171" s="13">
        <f>+O174+O177+O180+O183+O186+O189+O192+O195</f>
        <v>16371981.720000001</v>
      </c>
      <c r="P171" s="37" t="s">
        <v>13</v>
      </c>
      <c r="Q171" s="37" t="s">
        <v>13</v>
      </c>
      <c r="R171" s="37" t="s">
        <v>13</v>
      </c>
      <c r="S171" s="37" t="s">
        <v>13</v>
      </c>
      <c r="T171" s="37" t="s">
        <v>13</v>
      </c>
      <c r="U171" s="37" t="s">
        <v>13</v>
      </c>
      <c r="V171" s="37" t="s">
        <v>13</v>
      </c>
      <c r="W171" s="37" t="s">
        <v>13</v>
      </c>
      <c r="X171" s="37" t="s">
        <v>13</v>
      </c>
      <c r="Y171" s="37" t="s">
        <v>13</v>
      </c>
      <c r="Z171" s="37" t="s">
        <v>13</v>
      </c>
    </row>
    <row r="172" spans="1:26" s="4" customFormat="1" ht="56.25" customHeight="1" x14ac:dyDescent="0.2">
      <c r="A172" s="44"/>
      <c r="B172" s="47"/>
      <c r="C172" s="38"/>
      <c r="D172" s="38"/>
      <c r="E172" s="41"/>
      <c r="F172" s="10" t="s">
        <v>19</v>
      </c>
      <c r="G172" s="14">
        <f t="shared" si="132"/>
        <v>124053948.22000001</v>
      </c>
      <c r="H172" s="13">
        <f t="shared" ref="H172:M172" si="155">+H175+H178+H181+H184+H187+H190+H193</f>
        <v>10281295.970000001</v>
      </c>
      <c r="I172" s="13">
        <f t="shared" si="155"/>
        <v>12165911</v>
      </c>
      <c r="J172" s="13">
        <f t="shared" si="155"/>
        <v>13513519.950000001</v>
      </c>
      <c r="K172" s="13">
        <f t="shared" si="155"/>
        <v>16023241.100000001</v>
      </c>
      <c r="L172" s="13">
        <f>+L175+L178+L181+L184+L187+L190+L193+L196</f>
        <v>20753301.080000002</v>
      </c>
      <c r="M172" s="13">
        <f t="shared" si="155"/>
        <v>18531875.420000002</v>
      </c>
      <c r="N172" s="13">
        <f t="shared" ref="N172" si="156">+N175+N178+N181+N184+N187+N190+N193</f>
        <v>16412821.98</v>
      </c>
      <c r="O172" s="13">
        <f>+O175+O178+O181+O184+O187+O190+O193+O196</f>
        <v>16371981.720000001</v>
      </c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s="4" customFormat="1" ht="48.75" customHeight="1" x14ac:dyDescent="0.2">
      <c r="A173" s="45"/>
      <c r="B173" s="48"/>
      <c r="C173" s="39"/>
      <c r="D173" s="39"/>
      <c r="E173" s="42"/>
      <c r="F173" s="11" t="s">
        <v>18</v>
      </c>
      <c r="G173" s="14">
        <f t="shared" si="132"/>
        <v>40485792</v>
      </c>
      <c r="H173" s="13">
        <f>+H176+H179+H182+H185+H188+H191+H194</f>
        <v>4231680</v>
      </c>
      <c r="I173" s="13">
        <f t="shared" ref="I173:M173" si="157">+I176+I179+I182+I185+I188+I191+I194</f>
        <v>4078153</v>
      </c>
      <c r="J173" s="13">
        <f t="shared" si="157"/>
        <v>4538249</v>
      </c>
      <c r="K173" s="13">
        <f t="shared" si="157"/>
        <v>5433801</v>
      </c>
      <c r="L173" s="13">
        <f t="shared" si="157"/>
        <v>7532777</v>
      </c>
      <c r="M173" s="13">
        <f t="shared" si="157"/>
        <v>7335566</v>
      </c>
      <c r="N173" s="13">
        <f t="shared" ref="N173:O173" si="158">+N176+N179+N182+N185+N188+N191+N194</f>
        <v>7335566</v>
      </c>
      <c r="O173" s="13">
        <f t="shared" si="158"/>
        <v>0</v>
      </c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s="4" customFormat="1" ht="66.75" customHeight="1" x14ac:dyDescent="0.2">
      <c r="A174" s="43" t="s">
        <v>92</v>
      </c>
      <c r="B174" s="46" t="s">
        <v>36</v>
      </c>
      <c r="C174" s="37">
        <v>2020</v>
      </c>
      <c r="D174" s="37">
        <v>2027</v>
      </c>
      <c r="E174" s="40" t="s">
        <v>72</v>
      </c>
      <c r="F174" s="9" t="s">
        <v>16</v>
      </c>
      <c r="G174" s="14">
        <f t="shared" si="132"/>
        <v>68104713.060000002</v>
      </c>
      <c r="H174" s="13">
        <f>H175+H176</f>
        <v>4296960.12</v>
      </c>
      <c r="I174" s="13">
        <f>I175+I176</f>
        <v>5801860.4800000004</v>
      </c>
      <c r="J174" s="13">
        <f>J175+J176</f>
        <v>7601136.8200000003</v>
      </c>
      <c r="K174" s="13">
        <f>K175+K176</f>
        <v>9450524.3000000007</v>
      </c>
      <c r="L174" s="13">
        <f t="shared" ref="L174:M174" si="159">L175+L176</f>
        <v>11875246.220000001</v>
      </c>
      <c r="M174" s="13">
        <f t="shared" si="159"/>
        <v>11095977.42</v>
      </c>
      <c r="N174" s="13">
        <f t="shared" ref="N174:O174" si="160">N175+N176</f>
        <v>9011923.9800000004</v>
      </c>
      <c r="O174" s="13">
        <f t="shared" si="160"/>
        <v>8971083.7200000007</v>
      </c>
      <c r="P174" s="40" t="s">
        <v>106</v>
      </c>
      <c r="Q174" s="37" t="s">
        <v>31</v>
      </c>
      <c r="R174" s="37">
        <v>1825</v>
      </c>
      <c r="S174" s="49">
        <v>210</v>
      </c>
      <c r="T174" s="49">
        <v>210</v>
      </c>
      <c r="U174" s="49">
        <v>281</v>
      </c>
      <c r="V174" s="49">
        <v>281</v>
      </c>
      <c r="W174" s="49">
        <v>281</v>
      </c>
      <c r="X174" s="49">
        <v>281</v>
      </c>
      <c r="Y174" s="49">
        <v>281</v>
      </c>
      <c r="Z174" s="49">
        <v>281</v>
      </c>
    </row>
    <row r="175" spans="1:26" s="4" customFormat="1" ht="51" customHeight="1" x14ac:dyDescent="0.2">
      <c r="A175" s="44"/>
      <c r="B175" s="47"/>
      <c r="C175" s="38"/>
      <c r="D175" s="38"/>
      <c r="E175" s="41"/>
      <c r="F175" s="10" t="s">
        <v>19</v>
      </c>
      <c r="G175" s="14">
        <f t="shared" si="132"/>
        <v>68104713.060000002</v>
      </c>
      <c r="H175" s="13">
        <v>4296960.12</v>
      </c>
      <c r="I175" s="13">
        <v>5801860.4800000004</v>
      </c>
      <c r="J175" s="13">
        <v>7601136.8200000003</v>
      </c>
      <c r="K175" s="13">
        <v>9450524.3000000007</v>
      </c>
      <c r="L175" s="13">
        <v>11875246.220000001</v>
      </c>
      <c r="M175" s="13">
        <v>11095977.42</v>
      </c>
      <c r="N175" s="13">
        <v>9011923.9800000004</v>
      </c>
      <c r="O175" s="13">
        <v>8971083.7200000007</v>
      </c>
      <c r="P175" s="41"/>
      <c r="Q175" s="38"/>
      <c r="R175" s="38"/>
      <c r="S175" s="50"/>
      <c r="T175" s="50"/>
      <c r="U175" s="50"/>
      <c r="V175" s="50"/>
      <c r="W175" s="50"/>
      <c r="X175" s="50"/>
      <c r="Y175" s="50"/>
      <c r="Z175" s="50"/>
    </row>
    <row r="176" spans="1:26" s="4" customFormat="1" ht="46.5" customHeight="1" x14ac:dyDescent="0.2">
      <c r="A176" s="45"/>
      <c r="B176" s="48"/>
      <c r="C176" s="39"/>
      <c r="D176" s="39"/>
      <c r="E176" s="42"/>
      <c r="F176" s="11" t="s">
        <v>18</v>
      </c>
      <c r="G176" s="14">
        <f t="shared" si="132"/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42"/>
      <c r="Q176" s="39"/>
      <c r="R176" s="39"/>
      <c r="S176" s="51"/>
      <c r="T176" s="51"/>
      <c r="U176" s="51"/>
      <c r="V176" s="51"/>
      <c r="W176" s="51"/>
      <c r="X176" s="51"/>
      <c r="Y176" s="51"/>
      <c r="Z176" s="51"/>
    </row>
    <row r="177" spans="1:29" s="17" customFormat="1" ht="51" customHeight="1" x14ac:dyDescent="0.2">
      <c r="A177" s="43" t="s">
        <v>93</v>
      </c>
      <c r="B177" s="46" t="s">
        <v>37</v>
      </c>
      <c r="C177" s="37">
        <v>2020</v>
      </c>
      <c r="D177" s="37">
        <v>2027</v>
      </c>
      <c r="E177" s="40" t="s">
        <v>72</v>
      </c>
      <c r="F177" s="9" t="s">
        <v>16</v>
      </c>
      <c r="G177" s="14">
        <f t="shared" si="132"/>
        <v>80830521.780000001</v>
      </c>
      <c r="H177" s="13">
        <f>H178+H179</f>
        <v>7531395</v>
      </c>
      <c r="I177" s="13">
        <f>I178+I179</f>
        <v>8573701</v>
      </c>
      <c r="J177" s="13">
        <f>J178+J179</f>
        <v>8728529.8200000003</v>
      </c>
      <c r="K177" s="13">
        <f>K178+K179</f>
        <v>10288983</v>
      </c>
      <c r="L177" s="13">
        <f t="shared" ref="L177:M177" si="161">L178+L179</f>
        <v>11376234.960000001</v>
      </c>
      <c r="M177" s="13">
        <f t="shared" si="161"/>
        <v>13481856</v>
      </c>
      <c r="N177" s="13">
        <f t="shared" ref="N177:O177" si="162">N178+N179</f>
        <v>13481856</v>
      </c>
      <c r="O177" s="13">
        <f t="shared" si="162"/>
        <v>7367966</v>
      </c>
      <c r="P177" s="40" t="s">
        <v>41</v>
      </c>
      <c r="Q177" s="37" t="s">
        <v>30</v>
      </c>
      <c r="R177" s="37">
        <v>83.23</v>
      </c>
      <c r="S177" s="49">
        <v>83.23</v>
      </c>
      <c r="T177" s="49">
        <v>83.23</v>
      </c>
      <c r="U177" s="49">
        <v>83.23</v>
      </c>
      <c r="V177" s="49">
        <v>83.23</v>
      </c>
      <c r="W177" s="49">
        <v>100</v>
      </c>
      <c r="X177" s="49">
        <v>100.29</v>
      </c>
      <c r="Y177" s="49">
        <v>83.23</v>
      </c>
      <c r="Z177" s="49">
        <v>83.23</v>
      </c>
      <c r="AA177" s="4"/>
      <c r="AB177" s="4"/>
      <c r="AC177" s="4"/>
    </row>
    <row r="178" spans="1:29" s="17" customFormat="1" ht="57.75" customHeight="1" x14ac:dyDescent="0.2">
      <c r="A178" s="44"/>
      <c r="B178" s="47"/>
      <c r="C178" s="38"/>
      <c r="D178" s="38"/>
      <c r="E178" s="41"/>
      <c r="F178" s="10" t="s">
        <v>19</v>
      </c>
      <c r="G178" s="14">
        <f t="shared" si="132"/>
        <v>51109247.780000001</v>
      </c>
      <c r="H178" s="13">
        <v>5686326</v>
      </c>
      <c r="I178" s="13">
        <v>5832127</v>
      </c>
      <c r="J178" s="13">
        <v>5611571.8200000003</v>
      </c>
      <c r="K178" s="13">
        <v>6076858</v>
      </c>
      <c r="L178" s="13">
        <v>5798466.96</v>
      </c>
      <c r="M178" s="13">
        <v>7367966</v>
      </c>
      <c r="N178" s="13">
        <v>7367966</v>
      </c>
      <c r="O178" s="13">
        <v>7367966</v>
      </c>
      <c r="P178" s="41"/>
      <c r="Q178" s="38"/>
      <c r="R178" s="38"/>
      <c r="S178" s="50"/>
      <c r="T178" s="50"/>
      <c r="U178" s="50"/>
      <c r="V178" s="50"/>
      <c r="W178" s="50"/>
      <c r="X178" s="50"/>
      <c r="Y178" s="50"/>
      <c r="Z178" s="50"/>
      <c r="AA178" s="4"/>
      <c r="AB178" s="4"/>
      <c r="AC178" s="4"/>
    </row>
    <row r="179" spans="1:29" s="17" customFormat="1" ht="51" customHeight="1" x14ac:dyDescent="0.2">
      <c r="A179" s="45"/>
      <c r="B179" s="48"/>
      <c r="C179" s="39"/>
      <c r="D179" s="39"/>
      <c r="E179" s="42"/>
      <c r="F179" s="11" t="s">
        <v>18</v>
      </c>
      <c r="G179" s="14">
        <f t="shared" si="132"/>
        <v>29721274</v>
      </c>
      <c r="H179" s="13">
        <v>1845069</v>
      </c>
      <c r="I179" s="13">
        <v>2741574</v>
      </c>
      <c r="J179" s="13">
        <v>3116958</v>
      </c>
      <c r="K179" s="13">
        <v>4212125</v>
      </c>
      <c r="L179" s="13">
        <v>5577768</v>
      </c>
      <c r="M179" s="13">
        <v>6113890</v>
      </c>
      <c r="N179" s="13">
        <v>6113890</v>
      </c>
      <c r="O179" s="13">
        <v>0</v>
      </c>
      <c r="P179" s="42"/>
      <c r="Q179" s="39"/>
      <c r="R179" s="39"/>
      <c r="S179" s="51"/>
      <c r="T179" s="51"/>
      <c r="U179" s="51"/>
      <c r="V179" s="51"/>
      <c r="W179" s="51"/>
      <c r="X179" s="51"/>
      <c r="Y179" s="51"/>
      <c r="Z179" s="51"/>
      <c r="AA179" s="4"/>
      <c r="AB179" s="4"/>
      <c r="AC179" s="4"/>
    </row>
    <row r="180" spans="1:29" s="4" customFormat="1" ht="54" customHeight="1" x14ac:dyDescent="0.2">
      <c r="A180" s="43" t="s">
        <v>94</v>
      </c>
      <c r="B180" s="46" t="s">
        <v>29</v>
      </c>
      <c r="C180" s="37">
        <v>2020</v>
      </c>
      <c r="D180" s="37">
        <v>2024</v>
      </c>
      <c r="E180" s="40" t="s">
        <v>71</v>
      </c>
      <c r="F180" s="9" t="s">
        <v>16</v>
      </c>
      <c r="G180" s="14">
        <f t="shared" si="132"/>
        <v>4512403.74</v>
      </c>
      <c r="H180" s="13">
        <f>H181+H182</f>
        <v>243753.5</v>
      </c>
      <c r="I180" s="13">
        <f>I181+I182</f>
        <v>497646.52</v>
      </c>
      <c r="J180" s="13">
        <f>J181+J182</f>
        <v>266187</v>
      </c>
      <c r="K180" s="13">
        <f>K181+K182</f>
        <v>467726.8</v>
      </c>
      <c r="L180" s="13">
        <f t="shared" ref="L180:M180" si="163">L181+L182</f>
        <v>3037089.92</v>
      </c>
      <c r="M180" s="13">
        <f t="shared" si="163"/>
        <v>0</v>
      </c>
      <c r="N180" s="13">
        <f t="shared" ref="N180:O180" si="164">N181+N182</f>
        <v>0</v>
      </c>
      <c r="O180" s="13">
        <f t="shared" si="164"/>
        <v>0</v>
      </c>
      <c r="P180" s="40" t="s">
        <v>105</v>
      </c>
      <c r="Q180" s="37" t="s">
        <v>42</v>
      </c>
      <c r="R180" s="37">
        <v>5</v>
      </c>
      <c r="S180" s="37">
        <v>1</v>
      </c>
      <c r="T180" s="37">
        <v>1</v>
      </c>
      <c r="U180" s="37">
        <v>1</v>
      </c>
      <c r="V180" s="37">
        <v>1</v>
      </c>
      <c r="W180" s="37">
        <v>1</v>
      </c>
      <c r="X180" s="37">
        <v>0</v>
      </c>
      <c r="Y180" s="37">
        <v>0</v>
      </c>
      <c r="Z180" s="37">
        <v>0</v>
      </c>
    </row>
    <row r="181" spans="1:29" s="4" customFormat="1" ht="46.5" customHeight="1" x14ac:dyDescent="0.2">
      <c r="A181" s="44"/>
      <c r="B181" s="47"/>
      <c r="C181" s="38"/>
      <c r="D181" s="38"/>
      <c r="E181" s="41"/>
      <c r="F181" s="10" t="s">
        <v>19</v>
      </c>
      <c r="G181" s="14">
        <f t="shared" si="132"/>
        <v>4512403.74</v>
      </c>
      <c r="H181" s="13">
        <v>243753.5</v>
      </c>
      <c r="I181" s="13">
        <v>497646.52</v>
      </c>
      <c r="J181" s="13">
        <v>266187</v>
      </c>
      <c r="K181" s="13">
        <v>467726.8</v>
      </c>
      <c r="L181" s="13">
        <v>3037089.92</v>
      </c>
      <c r="M181" s="13">
        <v>0</v>
      </c>
      <c r="N181" s="13">
        <v>0</v>
      </c>
      <c r="O181" s="13">
        <v>0</v>
      </c>
      <c r="P181" s="41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9" s="4" customFormat="1" ht="24.75" customHeight="1" x14ac:dyDescent="0.2">
      <c r="A182" s="45"/>
      <c r="B182" s="48"/>
      <c r="C182" s="39"/>
      <c r="D182" s="39"/>
      <c r="E182" s="42"/>
      <c r="F182" s="11" t="s">
        <v>18</v>
      </c>
      <c r="G182" s="14">
        <f t="shared" si="132"/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42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9" s="4" customFormat="1" ht="51" customHeight="1" x14ac:dyDescent="0.2">
      <c r="A183" s="43" t="s">
        <v>95</v>
      </c>
      <c r="B183" s="46" t="s">
        <v>66</v>
      </c>
      <c r="C183" s="37">
        <v>2020</v>
      </c>
      <c r="D183" s="37">
        <v>2027</v>
      </c>
      <c r="E183" s="40" t="s">
        <v>71</v>
      </c>
      <c r="F183" s="9" t="s">
        <v>16</v>
      </c>
      <c r="G183" s="14">
        <f t="shared" si="132"/>
        <v>42350</v>
      </c>
      <c r="H183" s="13">
        <f>H184+H185</f>
        <v>5550</v>
      </c>
      <c r="I183" s="13">
        <f>I184+I185</f>
        <v>7000</v>
      </c>
      <c r="J183" s="13">
        <f>J184+J185</f>
        <v>0</v>
      </c>
      <c r="K183" s="13">
        <f>K184+K185</f>
        <v>3200</v>
      </c>
      <c r="L183" s="13">
        <f t="shared" ref="L183:M183" si="165">L184+L185</f>
        <v>2600</v>
      </c>
      <c r="M183" s="13">
        <f t="shared" si="165"/>
        <v>8000</v>
      </c>
      <c r="N183" s="13">
        <f t="shared" ref="N183:O183" si="166">N184+N185</f>
        <v>8000</v>
      </c>
      <c r="O183" s="13">
        <f t="shared" si="166"/>
        <v>8000</v>
      </c>
      <c r="P183" s="40" t="s">
        <v>107</v>
      </c>
      <c r="Q183" s="37" t="s">
        <v>31</v>
      </c>
      <c r="R183" s="37">
        <v>900</v>
      </c>
      <c r="S183" s="54">
        <v>150</v>
      </c>
      <c r="T183" s="54">
        <v>150</v>
      </c>
      <c r="U183" s="54">
        <v>0</v>
      </c>
      <c r="V183" s="54">
        <v>150</v>
      </c>
      <c r="W183" s="54">
        <v>150</v>
      </c>
      <c r="X183" s="54">
        <v>150</v>
      </c>
      <c r="Y183" s="54">
        <v>150</v>
      </c>
      <c r="Z183" s="54">
        <v>150</v>
      </c>
    </row>
    <row r="184" spans="1:29" s="4" customFormat="1" ht="51" customHeight="1" x14ac:dyDescent="0.2">
      <c r="A184" s="44"/>
      <c r="B184" s="47"/>
      <c r="C184" s="38"/>
      <c r="D184" s="38"/>
      <c r="E184" s="41"/>
      <c r="F184" s="10" t="s">
        <v>19</v>
      </c>
      <c r="G184" s="14">
        <f t="shared" si="132"/>
        <v>42350</v>
      </c>
      <c r="H184" s="13">
        <v>5550</v>
      </c>
      <c r="I184" s="13">
        <v>7000</v>
      </c>
      <c r="J184" s="13">
        <v>0</v>
      </c>
      <c r="K184" s="13">
        <v>3200</v>
      </c>
      <c r="L184" s="13">
        <v>2600</v>
      </c>
      <c r="M184" s="13">
        <v>8000</v>
      </c>
      <c r="N184" s="13">
        <v>8000</v>
      </c>
      <c r="O184" s="13">
        <v>8000</v>
      </c>
      <c r="P184" s="41"/>
      <c r="Q184" s="38"/>
      <c r="R184" s="38"/>
      <c r="S184" s="55"/>
      <c r="T184" s="55"/>
      <c r="U184" s="55"/>
      <c r="V184" s="55"/>
      <c r="W184" s="55"/>
      <c r="X184" s="55"/>
      <c r="Y184" s="55"/>
      <c r="Z184" s="55"/>
    </row>
    <row r="185" spans="1:29" s="4" customFormat="1" ht="37.5" customHeight="1" x14ac:dyDescent="0.2">
      <c r="A185" s="45"/>
      <c r="B185" s="48"/>
      <c r="C185" s="39"/>
      <c r="D185" s="39"/>
      <c r="E185" s="42"/>
      <c r="F185" s="11" t="s">
        <v>18</v>
      </c>
      <c r="G185" s="14">
        <f t="shared" si="132"/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42"/>
      <c r="Q185" s="39"/>
      <c r="R185" s="39"/>
      <c r="S185" s="56"/>
      <c r="T185" s="56"/>
      <c r="U185" s="56"/>
      <c r="V185" s="56"/>
      <c r="W185" s="56"/>
      <c r="X185" s="56"/>
      <c r="Y185" s="56"/>
      <c r="Z185" s="56"/>
    </row>
    <row r="186" spans="1:29" s="4" customFormat="1" ht="51" customHeight="1" x14ac:dyDescent="0.2">
      <c r="A186" s="43" t="s">
        <v>129</v>
      </c>
      <c r="B186" s="46" t="s">
        <v>207</v>
      </c>
      <c r="C186" s="37">
        <v>2020</v>
      </c>
      <c r="D186" s="37">
        <v>2020</v>
      </c>
      <c r="E186" s="40" t="s">
        <v>71</v>
      </c>
      <c r="F186" s="9" t="s">
        <v>16</v>
      </c>
      <c r="G186" s="14">
        <f t="shared" si="132"/>
        <v>0</v>
      </c>
      <c r="H186" s="13">
        <f>H187+H188</f>
        <v>0</v>
      </c>
      <c r="I186" s="13">
        <f>I187+I188</f>
        <v>0</v>
      </c>
      <c r="J186" s="13">
        <f>J187+J188</f>
        <v>0</v>
      </c>
      <c r="K186" s="13">
        <f>K187+K188</f>
        <v>0</v>
      </c>
      <c r="L186" s="13">
        <f t="shared" ref="L186:M186" si="167">L187+L188</f>
        <v>0</v>
      </c>
      <c r="M186" s="13">
        <f t="shared" si="167"/>
        <v>0</v>
      </c>
      <c r="N186" s="13">
        <f t="shared" ref="N186:O186" si="168">N187+N188</f>
        <v>0</v>
      </c>
      <c r="O186" s="13">
        <f t="shared" si="168"/>
        <v>0</v>
      </c>
      <c r="P186" s="69" t="s">
        <v>208</v>
      </c>
      <c r="Q186" s="66" t="s">
        <v>130</v>
      </c>
      <c r="R186" s="66">
        <v>0</v>
      </c>
      <c r="S186" s="63">
        <v>0</v>
      </c>
      <c r="T186" s="63">
        <v>0</v>
      </c>
      <c r="U186" s="54">
        <v>0</v>
      </c>
      <c r="V186" s="54">
        <v>0</v>
      </c>
      <c r="W186" s="54">
        <v>0</v>
      </c>
      <c r="X186" s="54">
        <v>0</v>
      </c>
      <c r="Y186" s="54">
        <v>0</v>
      </c>
      <c r="Z186" s="54">
        <v>0</v>
      </c>
    </row>
    <row r="187" spans="1:29" s="4" customFormat="1" ht="51" customHeight="1" x14ac:dyDescent="0.2">
      <c r="A187" s="44"/>
      <c r="B187" s="47"/>
      <c r="C187" s="38"/>
      <c r="D187" s="38"/>
      <c r="E187" s="41"/>
      <c r="F187" s="10" t="s">
        <v>19</v>
      </c>
      <c r="G187" s="14">
        <f t="shared" si="132"/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70"/>
      <c r="Q187" s="67"/>
      <c r="R187" s="67"/>
      <c r="S187" s="64"/>
      <c r="T187" s="64"/>
      <c r="U187" s="55"/>
      <c r="V187" s="55"/>
      <c r="W187" s="55"/>
      <c r="X187" s="55"/>
      <c r="Y187" s="55"/>
      <c r="Z187" s="55"/>
    </row>
    <row r="188" spans="1:29" s="4" customFormat="1" ht="46.5" customHeight="1" x14ac:dyDescent="0.2">
      <c r="A188" s="45"/>
      <c r="B188" s="48"/>
      <c r="C188" s="39"/>
      <c r="D188" s="39"/>
      <c r="E188" s="42"/>
      <c r="F188" s="11" t="s">
        <v>18</v>
      </c>
      <c r="G188" s="14">
        <f t="shared" si="132"/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71"/>
      <c r="Q188" s="68"/>
      <c r="R188" s="68"/>
      <c r="S188" s="65"/>
      <c r="T188" s="65"/>
      <c r="U188" s="56"/>
      <c r="V188" s="56"/>
      <c r="W188" s="56"/>
      <c r="X188" s="56"/>
      <c r="Y188" s="56"/>
      <c r="Z188" s="56"/>
    </row>
    <row r="189" spans="1:29" s="18" customFormat="1" ht="51" customHeight="1" x14ac:dyDescent="0.2">
      <c r="A189" s="43" t="s">
        <v>131</v>
      </c>
      <c r="B189" s="46" t="s">
        <v>132</v>
      </c>
      <c r="C189" s="37">
        <v>2020</v>
      </c>
      <c r="D189" s="37">
        <v>2027</v>
      </c>
      <c r="E189" s="40" t="s">
        <v>71</v>
      </c>
      <c r="F189" s="9" t="s">
        <v>16</v>
      </c>
      <c r="G189" s="14">
        <f t="shared" si="132"/>
        <v>10056752.66</v>
      </c>
      <c r="H189" s="13">
        <f>H190+H191</f>
        <v>2435317.35</v>
      </c>
      <c r="I189" s="13">
        <f>I190+I191</f>
        <v>1363856</v>
      </c>
      <c r="J189" s="13">
        <f>J190+J191</f>
        <v>1246215.31</v>
      </c>
      <c r="K189" s="13">
        <f>K190+K191</f>
        <v>1246608</v>
      </c>
      <c r="L189" s="13">
        <f t="shared" ref="L189:M189" si="169">L190+L191</f>
        <v>1246608</v>
      </c>
      <c r="M189" s="13">
        <f t="shared" si="169"/>
        <v>1246608</v>
      </c>
      <c r="N189" s="13">
        <f t="shared" ref="N189:O189" si="170">N190+N191</f>
        <v>1246608</v>
      </c>
      <c r="O189" s="13">
        <f t="shared" si="170"/>
        <v>24932</v>
      </c>
      <c r="P189" s="69" t="s">
        <v>133</v>
      </c>
      <c r="Q189" s="66" t="s">
        <v>134</v>
      </c>
      <c r="R189" s="66">
        <v>2</v>
      </c>
      <c r="S189" s="63">
        <v>2</v>
      </c>
      <c r="T189" s="63">
        <v>2</v>
      </c>
      <c r="U189" s="54">
        <v>2</v>
      </c>
      <c r="V189" s="54">
        <v>2</v>
      </c>
      <c r="W189" s="54">
        <v>2</v>
      </c>
      <c r="X189" s="54">
        <v>2</v>
      </c>
      <c r="Y189" s="54">
        <v>2</v>
      </c>
      <c r="Z189" s="54">
        <v>2</v>
      </c>
      <c r="AA189" s="4"/>
      <c r="AB189" s="4"/>
      <c r="AC189" s="4"/>
    </row>
    <row r="190" spans="1:29" s="18" customFormat="1" ht="51" customHeight="1" x14ac:dyDescent="0.2">
      <c r="A190" s="44"/>
      <c r="B190" s="47"/>
      <c r="C190" s="38"/>
      <c r="D190" s="38"/>
      <c r="E190" s="41"/>
      <c r="F190" s="10" t="s">
        <v>19</v>
      </c>
      <c r="G190" s="14">
        <f t="shared" si="132"/>
        <v>225567.66</v>
      </c>
      <c r="H190" s="13">
        <v>48706.35</v>
      </c>
      <c r="I190" s="13">
        <v>27277</v>
      </c>
      <c r="J190" s="13">
        <v>24924.31</v>
      </c>
      <c r="K190" s="13">
        <v>24932</v>
      </c>
      <c r="L190" s="13">
        <v>24932</v>
      </c>
      <c r="M190" s="13">
        <v>24932</v>
      </c>
      <c r="N190" s="13">
        <v>24932</v>
      </c>
      <c r="O190" s="13">
        <v>24932</v>
      </c>
      <c r="P190" s="70"/>
      <c r="Q190" s="67"/>
      <c r="R190" s="67"/>
      <c r="S190" s="64"/>
      <c r="T190" s="64"/>
      <c r="U190" s="55"/>
      <c r="V190" s="55"/>
      <c r="W190" s="55"/>
      <c r="X190" s="55"/>
      <c r="Y190" s="55"/>
      <c r="Z190" s="55"/>
      <c r="AA190" s="4"/>
      <c r="AB190" s="4"/>
      <c r="AC190" s="4"/>
    </row>
    <row r="191" spans="1:29" s="18" customFormat="1" ht="46.5" customHeight="1" x14ac:dyDescent="0.2">
      <c r="A191" s="45"/>
      <c r="B191" s="48"/>
      <c r="C191" s="39"/>
      <c r="D191" s="39"/>
      <c r="E191" s="42"/>
      <c r="F191" s="11" t="s">
        <v>18</v>
      </c>
      <c r="G191" s="14">
        <f t="shared" si="132"/>
        <v>9831185</v>
      </c>
      <c r="H191" s="13">
        <v>2386611</v>
      </c>
      <c r="I191" s="13">
        <v>1336579</v>
      </c>
      <c r="J191" s="13">
        <v>1221291</v>
      </c>
      <c r="K191" s="13">
        <v>1221676</v>
      </c>
      <c r="L191" s="13">
        <v>1221676</v>
      </c>
      <c r="M191" s="13">
        <v>1221676</v>
      </c>
      <c r="N191" s="13">
        <v>1221676</v>
      </c>
      <c r="O191" s="13">
        <v>0</v>
      </c>
      <c r="P191" s="71"/>
      <c r="Q191" s="68"/>
      <c r="R191" s="68"/>
      <c r="S191" s="65"/>
      <c r="T191" s="65"/>
      <c r="U191" s="56"/>
      <c r="V191" s="56"/>
      <c r="W191" s="56"/>
      <c r="X191" s="56"/>
      <c r="Y191" s="56"/>
      <c r="Z191" s="56"/>
      <c r="AA191" s="4"/>
      <c r="AB191" s="4"/>
      <c r="AC191" s="4"/>
    </row>
    <row r="192" spans="1:29" s="4" customFormat="1" ht="51" customHeight="1" x14ac:dyDescent="0.2">
      <c r="A192" s="74" t="s">
        <v>165</v>
      </c>
      <c r="B192" s="75" t="s">
        <v>188</v>
      </c>
      <c r="C192" s="73">
        <v>2022</v>
      </c>
      <c r="D192" s="73">
        <v>2025</v>
      </c>
      <c r="E192" s="76" t="s">
        <v>72</v>
      </c>
      <c r="F192" s="9" t="s">
        <v>16</v>
      </c>
      <c r="G192" s="14">
        <f t="shared" si="132"/>
        <v>992998.98</v>
      </c>
      <c r="H192" s="13">
        <f>H193+H194</f>
        <v>0</v>
      </c>
      <c r="I192" s="13">
        <f>I193+I194</f>
        <v>0</v>
      </c>
      <c r="J192" s="13">
        <f>J193+J194</f>
        <v>209700</v>
      </c>
      <c r="K192" s="13">
        <f>K193+K194</f>
        <v>0</v>
      </c>
      <c r="L192" s="13">
        <f t="shared" ref="L192:M192" si="171">L193+L194</f>
        <v>748298.98</v>
      </c>
      <c r="M192" s="13">
        <f t="shared" si="171"/>
        <v>35000</v>
      </c>
      <c r="N192" s="13">
        <f t="shared" ref="N192:O192" si="172">N193+N194</f>
        <v>0</v>
      </c>
      <c r="O192" s="13">
        <f t="shared" si="172"/>
        <v>0</v>
      </c>
      <c r="P192" s="76" t="s">
        <v>144</v>
      </c>
      <c r="Q192" s="73" t="s">
        <v>42</v>
      </c>
      <c r="R192" s="73">
        <v>3</v>
      </c>
      <c r="S192" s="73">
        <v>0</v>
      </c>
      <c r="T192" s="73">
        <v>0</v>
      </c>
      <c r="U192" s="73">
        <v>1</v>
      </c>
      <c r="V192" s="73">
        <v>0</v>
      </c>
      <c r="W192" s="73">
        <v>1</v>
      </c>
      <c r="X192" s="73">
        <v>1</v>
      </c>
      <c r="Y192" s="73">
        <v>0</v>
      </c>
      <c r="Z192" s="73">
        <v>0</v>
      </c>
    </row>
    <row r="193" spans="1:26" s="4" customFormat="1" ht="51" customHeight="1" x14ac:dyDescent="0.2">
      <c r="A193" s="77"/>
      <c r="B193" s="75"/>
      <c r="C193" s="73"/>
      <c r="D193" s="73"/>
      <c r="E193" s="76"/>
      <c r="F193" s="10" t="s">
        <v>19</v>
      </c>
      <c r="G193" s="14">
        <f t="shared" si="132"/>
        <v>59665.979999999996</v>
      </c>
      <c r="H193" s="13">
        <v>0</v>
      </c>
      <c r="I193" s="13">
        <v>0</v>
      </c>
      <c r="J193" s="13">
        <v>9700</v>
      </c>
      <c r="K193" s="13">
        <v>0</v>
      </c>
      <c r="L193" s="13">
        <v>14965.98</v>
      </c>
      <c r="M193" s="13">
        <v>35000</v>
      </c>
      <c r="N193" s="13">
        <v>0</v>
      </c>
      <c r="O193" s="13">
        <v>0</v>
      </c>
      <c r="P193" s="76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s="4" customFormat="1" ht="45.75" customHeight="1" x14ac:dyDescent="0.2">
      <c r="A194" s="77"/>
      <c r="B194" s="75"/>
      <c r="C194" s="73"/>
      <c r="D194" s="73"/>
      <c r="E194" s="76"/>
      <c r="F194" s="11" t="s">
        <v>18</v>
      </c>
      <c r="G194" s="14">
        <f t="shared" si="132"/>
        <v>933333</v>
      </c>
      <c r="H194" s="13">
        <v>0</v>
      </c>
      <c r="I194" s="13">
        <v>0</v>
      </c>
      <c r="J194" s="13">
        <v>200000</v>
      </c>
      <c r="K194" s="13">
        <v>0</v>
      </c>
      <c r="L194" s="13">
        <v>733333</v>
      </c>
      <c r="M194" s="13">
        <v>0</v>
      </c>
      <c r="N194" s="13">
        <v>0</v>
      </c>
      <c r="O194" s="13">
        <v>0</v>
      </c>
      <c r="P194" s="76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s="4" customFormat="1" ht="51" customHeight="1" x14ac:dyDescent="0.2">
      <c r="A195" s="74" t="s">
        <v>197</v>
      </c>
      <c r="B195" s="75" t="s">
        <v>198</v>
      </c>
      <c r="C195" s="73">
        <v>2020</v>
      </c>
      <c r="D195" s="73">
        <v>2020</v>
      </c>
      <c r="E195" s="76" t="s">
        <v>72</v>
      </c>
      <c r="F195" s="9" t="s">
        <v>16</v>
      </c>
      <c r="G195" s="14">
        <f t="shared" si="132"/>
        <v>0</v>
      </c>
      <c r="H195" s="13">
        <f>H196+H197</f>
        <v>0</v>
      </c>
      <c r="I195" s="13">
        <f>I196+I197</f>
        <v>0</v>
      </c>
      <c r="J195" s="13">
        <f>J196+J197</f>
        <v>0</v>
      </c>
      <c r="K195" s="13">
        <f>K196+K197</f>
        <v>0</v>
      </c>
      <c r="L195" s="13">
        <f t="shared" ref="L195:M195" si="173">L196+L197</f>
        <v>0</v>
      </c>
      <c r="M195" s="13">
        <f t="shared" si="173"/>
        <v>0</v>
      </c>
      <c r="N195" s="13">
        <f t="shared" ref="N195:O195" si="174">N196+N197</f>
        <v>0</v>
      </c>
      <c r="O195" s="13">
        <f t="shared" si="174"/>
        <v>0</v>
      </c>
      <c r="P195" s="76" t="s">
        <v>199</v>
      </c>
      <c r="Q195" s="73" t="s">
        <v>42</v>
      </c>
      <c r="R195" s="73">
        <v>0</v>
      </c>
      <c r="S195" s="73">
        <v>0</v>
      </c>
      <c r="T195" s="73">
        <v>0</v>
      </c>
      <c r="U195" s="73">
        <v>0</v>
      </c>
      <c r="V195" s="73">
        <v>0</v>
      </c>
      <c r="W195" s="73">
        <v>0</v>
      </c>
      <c r="X195" s="73">
        <v>0</v>
      </c>
      <c r="Y195" s="73">
        <v>0</v>
      </c>
      <c r="Z195" s="73">
        <v>0</v>
      </c>
    </row>
    <row r="196" spans="1:26" s="4" customFormat="1" ht="51" customHeight="1" x14ac:dyDescent="0.2">
      <c r="A196" s="77"/>
      <c r="B196" s="75"/>
      <c r="C196" s="73"/>
      <c r="D196" s="73"/>
      <c r="E196" s="76"/>
      <c r="F196" s="10" t="s">
        <v>19</v>
      </c>
      <c r="G196" s="14">
        <f t="shared" si="132"/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76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s="4" customFormat="1" ht="45.75" customHeight="1" x14ac:dyDescent="0.2">
      <c r="A197" s="77"/>
      <c r="B197" s="75"/>
      <c r="C197" s="73"/>
      <c r="D197" s="73"/>
      <c r="E197" s="76"/>
      <c r="F197" s="11" t="s">
        <v>18</v>
      </c>
      <c r="G197" s="14">
        <f t="shared" si="132"/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76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s="4" customFormat="1" ht="54.75" customHeight="1" x14ac:dyDescent="0.2">
      <c r="A198" s="74" t="s">
        <v>156</v>
      </c>
      <c r="B198" s="75" t="s">
        <v>209</v>
      </c>
      <c r="C198" s="73">
        <v>2022</v>
      </c>
      <c r="D198" s="73">
        <v>2024</v>
      </c>
      <c r="E198" s="76" t="s">
        <v>15</v>
      </c>
      <c r="F198" s="9" t="s">
        <v>16</v>
      </c>
      <c r="G198" s="14">
        <f t="shared" si="132"/>
        <v>31463900.91</v>
      </c>
      <c r="H198" s="12">
        <f t="shared" ref="H198:M198" si="175">+H201</f>
        <v>0</v>
      </c>
      <c r="I198" s="12">
        <f t="shared" si="175"/>
        <v>0</v>
      </c>
      <c r="J198" s="12">
        <f t="shared" si="175"/>
        <v>3123698.4600000004</v>
      </c>
      <c r="K198" s="12">
        <f t="shared" si="175"/>
        <v>0</v>
      </c>
      <c r="L198" s="12">
        <f t="shared" ref="L198:L199" si="176">+L204</f>
        <v>28340202.449999999</v>
      </c>
      <c r="M198" s="12">
        <f t="shared" si="175"/>
        <v>0</v>
      </c>
      <c r="N198" s="12">
        <f t="shared" ref="N198" si="177">+N201</f>
        <v>0</v>
      </c>
      <c r="O198" s="12">
        <f t="shared" ref="O198:O199" si="178">+O204</f>
        <v>0</v>
      </c>
      <c r="P198" s="73" t="s">
        <v>13</v>
      </c>
      <c r="Q198" s="73" t="s">
        <v>13</v>
      </c>
      <c r="R198" s="73" t="s">
        <v>13</v>
      </c>
      <c r="S198" s="73" t="s">
        <v>13</v>
      </c>
      <c r="T198" s="73" t="s">
        <v>13</v>
      </c>
      <c r="U198" s="73" t="s">
        <v>13</v>
      </c>
      <c r="V198" s="73" t="s">
        <v>13</v>
      </c>
      <c r="W198" s="73" t="s">
        <v>13</v>
      </c>
      <c r="X198" s="73" t="s">
        <v>13</v>
      </c>
      <c r="Y198" s="73" t="s">
        <v>13</v>
      </c>
      <c r="Z198" s="73" t="s">
        <v>13</v>
      </c>
    </row>
    <row r="199" spans="1:26" s="4" customFormat="1" ht="46.5" customHeight="1" x14ac:dyDescent="0.2">
      <c r="A199" s="74"/>
      <c r="B199" s="75"/>
      <c r="C199" s="73"/>
      <c r="D199" s="73"/>
      <c r="E199" s="76"/>
      <c r="F199" s="10" t="s">
        <v>20</v>
      </c>
      <c r="G199" s="14">
        <f t="shared" si="132"/>
        <v>629278.02</v>
      </c>
      <c r="H199" s="12">
        <f t="shared" ref="H199:M199" si="179">+H202</f>
        <v>0</v>
      </c>
      <c r="I199" s="12">
        <f t="shared" si="179"/>
        <v>0</v>
      </c>
      <c r="J199" s="12">
        <f t="shared" si="179"/>
        <v>62473.97</v>
      </c>
      <c r="K199" s="12">
        <f t="shared" si="179"/>
        <v>0</v>
      </c>
      <c r="L199" s="12">
        <f t="shared" si="176"/>
        <v>566804.05000000005</v>
      </c>
      <c r="M199" s="12">
        <f t="shared" si="179"/>
        <v>0</v>
      </c>
      <c r="N199" s="12">
        <f t="shared" ref="N199" si="180">+N202</f>
        <v>0</v>
      </c>
      <c r="O199" s="12">
        <f t="shared" si="178"/>
        <v>0</v>
      </c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s="4" customFormat="1" ht="60" customHeight="1" x14ac:dyDescent="0.2">
      <c r="A200" s="74"/>
      <c r="B200" s="75"/>
      <c r="C200" s="73"/>
      <c r="D200" s="73"/>
      <c r="E200" s="76"/>
      <c r="F200" s="11" t="s">
        <v>21</v>
      </c>
      <c r="G200" s="14">
        <f t="shared" si="132"/>
        <v>30834622.890000001</v>
      </c>
      <c r="H200" s="12">
        <f>+H203</f>
        <v>0</v>
      </c>
      <c r="I200" s="12">
        <f t="shared" ref="I200:M200" si="181">+I203</f>
        <v>0</v>
      </c>
      <c r="J200" s="12">
        <f t="shared" si="181"/>
        <v>3061224.49</v>
      </c>
      <c r="K200" s="12">
        <f t="shared" si="181"/>
        <v>0</v>
      </c>
      <c r="L200" s="12">
        <f>+L206</f>
        <v>27773398.399999999</v>
      </c>
      <c r="M200" s="12">
        <f t="shared" si="181"/>
        <v>0</v>
      </c>
      <c r="N200" s="12">
        <f t="shared" ref="N200" si="182">+N203</f>
        <v>0</v>
      </c>
      <c r="O200" s="12">
        <f>+O206</f>
        <v>0</v>
      </c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s="4" customFormat="1" ht="46.5" customHeight="1" x14ac:dyDescent="0.2">
      <c r="A201" s="74" t="s">
        <v>157</v>
      </c>
      <c r="B201" s="75" t="s">
        <v>158</v>
      </c>
      <c r="C201" s="73">
        <v>2022</v>
      </c>
      <c r="D201" s="73">
        <v>2022</v>
      </c>
      <c r="E201" s="76" t="s">
        <v>15</v>
      </c>
      <c r="F201" s="9" t="s">
        <v>16</v>
      </c>
      <c r="G201" s="14">
        <f t="shared" si="132"/>
        <v>3123698.4600000004</v>
      </c>
      <c r="H201" s="12">
        <f>H202+H203</f>
        <v>0</v>
      </c>
      <c r="I201" s="12">
        <f>I202+I203</f>
        <v>0</v>
      </c>
      <c r="J201" s="12">
        <f>J202+J203</f>
        <v>3123698.4600000004</v>
      </c>
      <c r="K201" s="12">
        <f t="shared" ref="K201:M201" si="183">K202+K203</f>
        <v>0</v>
      </c>
      <c r="L201" s="12">
        <f t="shared" si="183"/>
        <v>0</v>
      </c>
      <c r="M201" s="12">
        <f t="shared" si="183"/>
        <v>0</v>
      </c>
      <c r="N201" s="12">
        <f t="shared" ref="N201:O201" si="184">N202+N203</f>
        <v>0</v>
      </c>
      <c r="O201" s="12">
        <f t="shared" si="184"/>
        <v>0</v>
      </c>
      <c r="P201" s="76" t="s">
        <v>139</v>
      </c>
      <c r="Q201" s="73" t="s">
        <v>30</v>
      </c>
      <c r="R201" s="73">
        <v>100</v>
      </c>
      <c r="S201" s="72">
        <v>0</v>
      </c>
      <c r="T201" s="72">
        <v>0</v>
      </c>
      <c r="U201" s="72">
        <v>100</v>
      </c>
      <c r="V201" s="72">
        <v>0</v>
      </c>
      <c r="W201" s="72">
        <v>0</v>
      </c>
      <c r="X201" s="72">
        <v>0</v>
      </c>
      <c r="Y201" s="72">
        <v>0</v>
      </c>
      <c r="Z201" s="72">
        <v>0</v>
      </c>
    </row>
    <row r="202" spans="1:26" s="4" customFormat="1" ht="46.5" customHeight="1" x14ac:dyDescent="0.2">
      <c r="A202" s="74"/>
      <c r="B202" s="75"/>
      <c r="C202" s="73"/>
      <c r="D202" s="73"/>
      <c r="E202" s="76"/>
      <c r="F202" s="10" t="s">
        <v>20</v>
      </c>
      <c r="G202" s="14">
        <f t="shared" si="132"/>
        <v>62473.97</v>
      </c>
      <c r="H202" s="12">
        <v>0</v>
      </c>
      <c r="I202" s="12">
        <v>0</v>
      </c>
      <c r="J202" s="12">
        <v>62473.97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76"/>
      <c r="Q202" s="73"/>
      <c r="R202" s="73"/>
      <c r="S202" s="72"/>
      <c r="T202" s="72"/>
      <c r="U202" s="72"/>
      <c r="V202" s="72"/>
      <c r="W202" s="72"/>
      <c r="X202" s="72"/>
      <c r="Y202" s="72"/>
      <c r="Z202" s="72"/>
    </row>
    <row r="203" spans="1:26" s="4" customFormat="1" ht="46.5" customHeight="1" x14ac:dyDescent="0.2">
      <c r="A203" s="74"/>
      <c r="B203" s="75"/>
      <c r="C203" s="73"/>
      <c r="D203" s="73"/>
      <c r="E203" s="76"/>
      <c r="F203" s="11" t="s">
        <v>21</v>
      </c>
      <c r="G203" s="14">
        <f t="shared" si="132"/>
        <v>3061224.49</v>
      </c>
      <c r="H203" s="12">
        <v>0</v>
      </c>
      <c r="I203" s="12">
        <v>0</v>
      </c>
      <c r="J203" s="12">
        <v>3061224.49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76"/>
      <c r="Q203" s="73"/>
      <c r="R203" s="73"/>
      <c r="S203" s="72"/>
      <c r="T203" s="72"/>
      <c r="U203" s="72"/>
      <c r="V203" s="72"/>
      <c r="W203" s="72"/>
      <c r="X203" s="72"/>
      <c r="Y203" s="72"/>
      <c r="Z203" s="72"/>
    </row>
    <row r="204" spans="1:26" s="4" customFormat="1" ht="54.75" customHeight="1" x14ac:dyDescent="0.2">
      <c r="A204" s="74" t="s">
        <v>210</v>
      </c>
      <c r="B204" s="75" t="s">
        <v>211</v>
      </c>
      <c r="C204" s="73">
        <v>2024</v>
      </c>
      <c r="D204" s="73">
        <v>2024</v>
      </c>
      <c r="E204" s="76" t="s">
        <v>15</v>
      </c>
      <c r="F204" s="9" t="s">
        <v>16</v>
      </c>
      <c r="G204" s="14">
        <f t="shared" si="132"/>
        <v>28340202.449999999</v>
      </c>
      <c r="H204" s="12">
        <f>H205+H206</f>
        <v>0</v>
      </c>
      <c r="I204" s="12">
        <f>I205+I206</f>
        <v>0</v>
      </c>
      <c r="J204" s="12">
        <f>J205+J206</f>
        <v>0</v>
      </c>
      <c r="K204" s="12">
        <f t="shared" ref="K204:N204" si="185">K205+K206</f>
        <v>0</v>
      </c>
      <c r="L204" s="12">
        <f t="shared" si="185"/>
        <v>28340202.449999999</v>
      </c>
      <c r="M204" s="12">
        <f t="shared" si="185"/>
        <v>0</v>
      </c>
      <c r="N204" s="12">
        <f t="shared" si="185"/>
        <v>0</v>
      </c>
      <c r="O204" s="12">
        <f t="shared" ref="O204" si="186">O205+O206</f>
        <v>0</v>
      </c>
      <c r="P204" s="76" t="s">
        <v>212</v>
      </c>
      <c r="Q204" s="73" t="s">
        <v>42</v>
      </c>
      <c r="R204" s="73">
        <v>1</v>
      </c>
      <c r="S204" s="72">
        <v>0</v>
      </c>
      <c r="T204" s="72">
        <v>0</v>
      </c>
      <c r="U204" s="72">
        <v>0</v>
      </c>
      <c r="V204" s="72">
        <v>0</v>
      </c>
      <c r="W204" s="72">
        <v>1</v>
      </c>
      <c r="X204" s="72">
        <v>0</v>
      </c>
      <c r="Y204" s="72">
        <v>0</v>
      </c>
      <c r="Z204" s="72">
        <v>0</v>
      </c>
    </row>
    <row r="205" spans="1:26" s="4" customFormat="1" ht="46.5" customHeight="1" x14ac:dyDescent="0.2">
      <c r="A205" s="74"/>
      <c r="B205" s="75"/>
      <c r="C205" s="73"/>
      <c r="D205" s="73"/>
      <c r="E205" s="76"/>
      <c r="F205" s="10" t="s">
        <v>20</v>
      </c>
      <c r="G205" s="14">
        <f t="shared" si="132"/>
        <v>566804.05000000005</v>
      </c>
      <c r="H205" s="12">
        <v>0</v>
      </c>
      <c r="I205" s="12">
        <v>0</v>
      </c>
      <c r="J205" s="12">
        <v>0</v>
      </c>
      <c r="K205" s="12">
        <v>0</v>
      </c>
      <c r="L205" s="12">
        <v>566804.05000000005</v>
      </c>
      <c r="M205" s="12">
        <v>0</v>
      </c>
      <c r="N205" s="12">
        <v>0</v>
      </c>
      <c r="O205" s="12">
        <v>0</v>
      </c>
      <c r="P205" s="76"/>
      <c r="Q205" s="73"/>
      <c r="R205" s="73"/>
      <c r="S205" s="72"/>
      <c r="T205" s="72"/>
      <c r="U205" s="72"/>
      <c r="V205" s="72"/>
      <c r="W205" s="72"/>
      <c r="X205" s="72"/>
      <c r="Y205" s="72"/>
      <c r="Z205" s="72"/>
    </row>
    <row r="206" spans="1:26" s="4" customFormat="1" ht="56.25" customHeight="1" x14ac:dyDescent="0.2">
      <c r="A206" s="74"/>
      <c r="B206" s="75"/>
      <c r="C206" s="73"/>
      <c r="D206" s="73"/>
      <c r="E206" s="76"/>
      <c r="F206" s="11" t="s">
        <v>21</v>
      </c>
      <c r="G206" s="14">
        <f t="shared" si="132"/>
        <v>27773398.399999999</v>
      </c>
      <c r="H206" s="12">
        <v>0</v>
      </c>
      <c r="I206" s="12">
        <v>0</v>
      </c>
      <c r="J206" s="12">
        <v>0</v>
      </c>
      <c r="K206" s="12">
        <v>0</v>
      </c>
      <c r="L206" s="12">
        <v>27773398.399999999</v>
      </c>
      <c r="M206" s="12">
        <v>0</v>
      </c>
      <c r="N206" s="12">
        <v>0</v>
      </c>
      <c r="O206" s="12">
        <v>0</v>
      </c>
      <c r="P206" s="76"/>
      <c r="Q206" s="73"/>
      <c r="R206" s="73"/>
      <c r="S206" s="72"/>
      <c r="T206" s="72"/>
      <c r="U206" s="72"/>
      <c r="V206" s="72"/>
      <c r="W206" s="72"/>
      <c r="X206" s="72"/>
      <c r="Y206" s="72"/>
      <c r="Z206" s="72"/>
    </row>
    <row r="207" spans="1:26" s="4" customFormat="1" ht="57" customHeight="1" x14ac:dyDescent="0.2">
      <c r="A207" s="75" t="s">
        <v>117</v>
      </c>
      <c r="B207" s="75"/>
      <c r="C207" s="73">
        <v>2020</v>
      </c>
      <c r="D207" s="73">
        <v>2027</v>
      </c>
      <c r="E207" s="76" t="s">
        <v>15</v>
      </c>
      <c r="F207" s="9" t="s">
        <v>16</v>
      </c>
      <c r="G207" s="14">
        <f t="shared" si="132"/>
        <v>196003641.13</v>
      </c>
      <c r="H207" s="12">
        <f>H208+H209</f>
        <v>14512975.970000001</v>
      </c>
      <c r="I207" s="12">
        <f>I208+I209</f>
        <v>16244064</v>
      </c>
      <c r="J207" s="12">
        <f t="shared" ref="J207:O209" si="187">+J198+J171</f>
        <v>21175467.41</v>
      </c>
      <c r="K207" s="12">
        <f t="shared" si="187"/>
        <v>21457042.100000001</v>
      </c>
      <c r="L207" s="12">
        <f t="shared" si="187"/>
        <v>56626280.530000001</v>
      </c>
      <c r="M207" s="12">
        <f t="shared" si="187"/>
        <v>25867441.420000002</v>
      </c>
      <c r="N207" s="12">
        <f t="shared" si="187"/>
        <v>23748387.98</v>
      </c>
      <c r="O207" s="12">
        <f t="shared" si="187"/>
        <v>16371981.720000001</v>
      </c>
      <c r="P207" s="76" t="s">
        <v>13</v>
      </c>
      <c r="Q207" s="73" t="s">
        <v>13</v>
      </c>
      <c r="R207" s="73" t="s">
        <v>13</v>
      </c>
      <c r="S207" s="73" t="s">
        <v>13</v>
      </c>
      <c r="T207" s="73" t="s">
        <v>13</v>
      </c>
      <c r="U207" s="73" t="s">
        <v>13</v>
      </c>
      <c r="V207" s="73" t="s">
        <v>13</v>
      </c>
      <c r="W207" s="73" t="s">
        <v>13</v>
      </c>
      <c r="X207" s="73" t="s">
        <v>13</v>
      </c>
      <c r="Y207" s="73" t="s">
        <v>13</v>
      </c>
      <c r="Z207" s="73" t="s">
        <v>13</v>
      </c>
    </row>
    <row r="208" spans="1:26" s="4" customFormat="1" ht="76.5" customHeight="1" x14ac:dyDescent="0.2">
      <c r="A208" s="75"/>
      <c r="B208" s="75"/>
      <c r="C208" s="73"/>
      <c r="D208" s="73"/>
      <c r="E208" s="76"/>
      <c r="F208" s="10" t="s">
        <v>20</v>
      </c>
      <c r="G208" s="14">
        <f t="shared" si="132"/>
        <v>124683226.24000001</v>
      </c>
      <c r="H208" s="12">
        <f>H169</f>
        <v>10281295.970000001</v>
      </c>
      <c r="I208" s="12">
        <f>I169</f>
        <v>12165911</v>
      </c>
      <c r="J208" s="12">
        <f t="shared" si="187"/>
        <v>13575993.920000002</v>
      </c>
      <c r="K208" s="12">
        <f t="shared" si="187"/>
        <v>16023241.100000001</v>
      </c>
      <c r="L208" s="12">
        <f t="shared" si="187"/>
        <v>21320105.130000003</v>
      </c>
      <c r="M208" s="12">
        <f t="shared" si="187"/>
        <v>18531875.420000002</v>
      </c>
      <c r="N208" s="12">
        <f t="shared" si="187"/>
        <v>16412821.98</v>
      </c>
      <c r="O208" s="12">
        <f t="shared" si="187"/>
        <v>16371981.720000001</v>
      </c>
      <c r="P208" s="76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9" s="4" customFormat="1" ht="78" customHeight="1" x14ac:dyDescent="0.2">
      <c r="A209" s="75"/>
      <c r="B209" s="75"/>
      <c r="C209" s="73"/>
      <c r="D209" s="73"/>
      <c r="E209" s="76"/>
      <c r="F209" s="11" t="s">
        <v>21</v>
      </c>
      <c r="G209" s="14">
        <f t="shared" si="132"/>
        <v>71320414.890000001</v>
      </c>
      <c r="H209" s="12">
        <f>H170</f>
        <v>4231680</v>
      </c>
      <c r="I209" s="12">
        <f>I170</f>
        <v>4078153</v>
      </c>
      <c r="J209" s="12">
        <f t="shared" si="187"/>
        <v>7599473.4900000002</v>
      </c>
      <c r="K209" s="12">
        <f t="shared" si="187"/>
        <v>5433801</v>
      </c>
      <c r="L209" s="12">
        <f t="shared" si="187"/>
        <v>35306175.399999999</v>
      </c>
      <c r="M209" s="12">
        <f t="shared" si="187"/>
        <v>7335566</v>
      </c>
      <c r="N209" s="12">
        <f t="shared" si="187"/>
        <v>7335566</v>
      </c>
      <c r="O209" s="12">
        <f t="shared" si="187"/>
        <v>0</v>
      </c>
      <c r="P209" s="76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9" s="4" customFormat="1" ht="57.75" customHeight="1" x14ac:dyDescent="0.2">
      <c r="A210" s="75" t="s">
        <v>50</v>
      </c>
      <c r="B210" s="75"/>
      <c r="C210" s="19">
        <v>2020</v>
      </c>
      <c r="D210" s="19">
        <v>2027</v>
      </c>
      <c r="E210" s="19" t="s">
        <v>13</v>
      </c>
      <c r="F210" s="19" t="s">
        <v>13</v>
      </c>
      <c r="G210" s="14">
        <f t="shared" si="132"/>
        <v>0</v>
      </c>
      <c r="H210" s="14" t="s">
        <v>13</v>
      </c>
      <c r="I210" s="14" t="s">
        <v>13</v>
      </c>
      <c r="J210" s="14" t="s">
        <v>13</v>
      </c>
      <c r="K210" s="14" t="s">
        <v>13</v>
      </c>
      <c r="L210" s="14" t="s">
        <v>13</v>
      </c>
      <c r="M210" s="14" t="s">
        <v>13</v>
      </c>
      <c r="N210" s="14" t="s">
        <v>13</v>
      </c>
      <c r="O210" s="14" t="s">
        <v>13</v>
      </c>
      <c r="P210" s="23" t="s">
        <v>13</v>
      </c>
      <c r="Q210" s="23" t="s">
        <v>13</v>
      </c>
      <c r="R210" s="23" t="s">
        <v>13</v>
      </c>
      <c r="S210" s="23" t="s">
        <v>13</v>
      </c>
      <c r="T210" s="23" t="s">
        <v>13</v>
      </c>
      <c r="U210" s="23" t="s">
        <v>13</v>
      </c>
      <c r="V210" s="23" t="s">
        <v>13</v>
      </c>
      <c r="W210" s="23" t="s">
        <v>13</v>
      </c>
      <c r="X210" s="23" t="s">
        <v>13</v>
      </c>
      <c r="Y210" s="29" t="s">
        <v>13</v>
      </c>
      <c r="Z210" s="23" t="s">
        <v>13</v>
      </c>
    </row>
    <row r="211" spans="1:29" s="4" customFormat="1" ht="66.75" customHeight="1" x14ac:dyDescent="0.2">
      <c r="A211" s="75" t="s">
        <v>67</v>
      </c>
      <c r="B211" s="75"/>
      <c r="C211" s="19">
        <v>2020</v>
      </c>
      <c r="D211" s="19">
        <v>2027</v>
      </c>
      <c r="E211" s="19" t="s">
        <v>13</v>
      </c>
      <c r="F211" s="19" t="s">
        <v>13</v>
      </c>
      <c r="G211" s="14">
        <f t="shared" si="132"/>
        <v>0</v>
      </c>
      <c r="H211" s="14" t="s">
        <v>13</v>
      </c>
      <c r="I211" s="14" t="s">
        <v>13</v>
      </c>
      <c r="J211" s="14" t="s">
        <v>13</v>
      </c>
      <c r="K211" s="14" t="s">
        <v>13</v>
      </c>
      <c r="L211" s="14" t="s">
        <v>13</v>
      </c>
      <c r="M211" s="14" t="s">
        <v>13</v>
      </c>
      <c r="N211" s="14" t="s">
        <v>13</v>
      </c>
      <c r="O211" s="14" t="s">
        <v>13</v>
      </c>
      <c r="P211" s="23" t="s">
        <v>13</v>
      </c>
      <c r="Q211" s="23" t="s">
        <v>13</v>
      </c>
      <c r="R211" s="23" t="s">
        <v>13</v>
      </c>
      <c r="S211" s="23" t="s">
        <v>13</v>
      </c>
      <c r="T211" s="23" t="s">
        <v>13</v>
      </c>
      <c r="U211" s="23" t="s">
        <v>13</v>
      </c>
      <c r="V211" s="23" t="s">
        <v>13</v>
      </c>
      <c r="W211" s="23" t="s">
        <v>13</v>
      </c>
      <c r="X211" s="23" t="s">
        <v>13</v>
      </c>
      <c r="Y211" s="29" t="s">
        <v>13</v>
      </c>
      <c r="Z211" s="23" t="s">
        <v>13</v>
      </c>
    </row>
    <row r="212" spans="1:29" s="4" customFormat="1" ht="52.5" customHeight="1" x14ac:dyDescent="0.2">
      <c r="A212" s="74" t="s">
        <v>96</v>
      </c>
      <c r="B212" s="75" t="s">
        <v>68</v>
      </c>
      <c r="C212" s="73">
        <v>2020</v>
      </c>
      <c r="D212" s="73">
        <v>2027</v>
      </c>
      <c r="E212" s="76" t="s">
        <v>72</v>
      </c>
      <c r="F212" s="9" t="s">
        <v>16</v>
      </c>
      <c r="G212" s="14">
        <f t="shared" si="132"/>
        <v>120007632.74000001</v>
      </c>
      <c r="H212" s="13">
        <f>+H215</f>
        <v>11450556.57</v>
      </c>
      <c r="I212" s="13">
        <f t="shared" ref="I212:M212" si="188">+I215</f>
        <v>12479394.699999999</v>
      </c>
      <c r="J212" s="13">
        <f t="shared" si="188"/>
        <v>14632594.130000001</v>
      </c>
      <c r="K212" s="13">
        <f t="shared" si="188"/>
        <v>15671133.41</v>
      </c>
      <c r="L212" s="13">
        <f t="shared" si="188"/>
        <v>17607441.52</v>
      </c>
      <c r="M212" s="13">
        <f t="shared" si="188"/>
        <v>18387778.260000002</v>
      </c>
      <c r="N212" s="13">
        <f t="shared" ref="N212:O212" si="189">+N215</f>
        <v>17665250.240000002</v>
      </c>
      <c r="O212" s="13">
        <f t="shared" si="189"/>
        <v>12113483.91</v>
      </c>
      <c r="P212" s="73" t="s">
        <v>13</v>
      </c>
      <c r="Q212" s="73" t="s">
        <v>13</v>
      </c>
      <c r="R212" s="73" t="s">
        <v>13</v>
      </c>
      <c r="S212" s="73" t="s">
        <v>13</v>
      </c>
      <c r="T212" s="73" t="s">
        <v>13</v>
      </c>
      <c r="U212" s="73" t="s">
        <v>13</v>
      </c>
      <c r="V212" s="73" t="s">
        <v>13</v>
      </c>
      <c r="W212" s="73" t="s">
        <v>13</v>
      </c>
      <c r="X212" s="73" t="s">
        <v>13</v>
      </c>
      <c r="Y212" s="73" t="s">
        <v>13</v>
      </c>
      <c r="Z212" s="73" t="s">
        <v>13</v>
      </c>
    </row>
    <row r="213" spans="1:29" s="4" customFormat="1" ht="51" customHeight="1" x14ac:dyDescent="0.2">
      <c r="A213" s="77"/>
      <c r="B213" s="75"/>
      <c r="C213" s="73"/>
      <c r="D213" s="73"/>
      <c r="E213" s="76"/>
      <c r="F213" s="10" t="s">
        <v>19</v>
      </c>
      <c r="G213" s="14">
        <f t="shared" si="132"/>
        <v>84162060.819999993</v>
      </c>
      <c r="H213" s="13">
        <f t="shared" ref="H213:M213" si="190">+H216</f>
        <v>8092081.5700000003</v>
      </c>
      <c r="I213" s="13">
        <f t="shared" si="190"/>
        <v>7861424.6999999993</v>
      </c>
      <c r="J213" s="13">
        <f t="shared" si="190"/>
        <v>8982531.2199999988</v>
      </c>
      <c r="K213" s="13">
        <f t="shared" si="190"/>
        <v>10046314.4</v>
      </c>
      <c r="L213" s="13">
        <f t="shared" si="190"/>
        <v>12076026.52</v>
      </c>
      <c r="M213" s="13">
        <f t="shared" si="190"/>
        <v>12856363.260000002</v>
      </c>
      <c r="N213" s="13">
        <f t="shared" ref="N213:O213" si="191">+N216</f>
        <v>12133835.24</v>
      </c>
      <c r="O213" s="13">
        <f t="shared" si="191"/>
        <v>12113483.91</v>
      </c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9" s="4" customFormat="1" ht="47.25" customHeight="1" x14ac:dyDescent="0.2">
      <c r="A214" s="77"/>
      <c r="B214" s="75"/>
      <c r="C214" s="73"/>
      <c r="D214" s="73"/>
      <c r="E214" s="76"/>
      <c r="F214" s="11" t="s">
        <v>18</v>
      </c>
      <c r="G214" s="14">
        <f t="shared" si="132"/>
        <v>35845571.920000002</v>
      </c>
      <c r="H214" s="13">
        <f t="shared" ref="H214:M214" si="192">+H217</f>
        <v>3358475</v>
      </c>
      <c r="I214" s="13">
        <f t="shared" si="192"/>
        <v>4617970</v>
      </c>
      <c r="J214" s="13">
        <f t="shared" si="192"/>
        <v>5650062.9100000001</v>
      </c>
      <c r="K214" s="13">
        <f t="shared" si="192"/>
        <v>5624819.0099999998</v>
      </c>
      <c r="L214" s="13">
        <f t="shared" si="192"/>
        <v>5531415</v>
      </c>
      <c r="M214" s="13">
        <f t="shared" si="192"/>
        <v>5531415</v>
      </c>
      <c r="N214" s="13">
        <f t="shared" ref="N214:O214" si="193">+N217</f>
        <v>5531415</v>
      </c>
      <c r="O214" s="13">
        <f t="shared" si="193"/>
        <v>0</v>
      </c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9" s="4" customFormat="1" ht="51" customHeight="1" x14ac:dyDescent="0.2">
      <c r="A215" s="74" t="s">
        <v>97</v>
      </c>
      <c r="B215" s="75" t="s">
        <v>177</v>
      </c>
      <c r="C215" s="73">
        <v>2020</v>
      </c>
      <c r="D215" s="73">
        <v>2027</v>
      </c>
      <c r="E215" s="76" t="s">
        <v>72</v>
      </c>
      <c r="F215" s="9" t="s">
        <v>16</v>
      </c>
      <c r="G215" s="14">
        <f t="shared" si="132"/>
        <v>120007632.74000001</v>
      </c>
      <c r="H215" s="13">
        <f>+H218+H221+H224+H227</f>
        <v>11450556.57</v>
      </c>
      <c r="I215" s="13">
        <f t="shared" ref="I215:M215" si="194">+I218+I221+I224+I227</f>
        <v>12479394.699999999</v>
      </c>
      <c r="J215" s="13">
        <f>+J218+J221+J224+J227+J230</f>
        <v>14632594.130000001</v>
      </c>
      <c r="K215" s="13">
        <f t="shared" ref="K215:K216" si="195">+K218+K221+K224+K227+K230</f>
        <v>15671133.41</v>
      </c>
      <c r="L215" s="13">
        <f t="shared" si="194"/>
        <v>17607441.52</v>
      </c>
      <c r="M215" s="13">
        <f t="shared" si="194"/>
        <v>18387778.260000002</v>
      </c>
      <c r="N215" s="13">
        <f t="shared" ref="N215:O215" si="196">+N218+N221+N224+N227</f>
        <v>17665250.240000002</v>
      </c>
      <c r="O215" s="13">
        <f t="shared" si="196"/>
        <v>12113483.91</v>
      </c>
      <c r="P215" s="73" t="s">
        <v>13</v>
      </c>
      <c r="Q215" s="73" t="s">
        <v>13</v>
      </c>
      <c r="R215" s="73" t="s">
        <v>13</v>
      </c>
      <c r="S215" s="73" t="s">
        <v>13</v>
      </c>
      <c r="T215" s="73" t="s">
        <v>13</v>
      </c>
      <c r="U215" s="73" t="s">
        <v>13</v>
      </c>
      <c r="V215" s="73" t="s">
        <v>13</v>
      </c>
      <c r="W215" s="73" t="s">
        <v>13</v>
      </c>
      <c r="X215" s="73" t="s">
        <v>13</v>
      </c>
      <c r="Y215" s="73" t="s">
        <v>13</v>
      </c>
      <c r="Z215" s="73" t="s">
        <v>13</v>
      </c>
    </row>
    <row r="216" spans="1:29" s="4" customFormat="1" ht="53.25" customHeight="1" x14ac:dyDescent="0.2">
      <c r="A216" s="77"/>
      <c r="B216" s="75"/>
      <c r="C216" s="73"/>
      <c r="D216" s="73"/>
      <c r="E216" s="76"/>
      <c r="F216" s="10" t="s">
        <v>19</v>
      </c>
      <c r="G216" s="14">
        <f t="shared" ref="G216:G238" si="197">SUM(H216:O216)</f>
        <v>84162060.819999993</v>
      </c>
      <c r="H216" s="13">
        <f t="shared" ref="H216:M216" si="198">+H219+H222+H225+H228</f>
        <v>8092081.5700000003</v>
      </c>
      <c r="I216" s="13">
        <f t="shared" si="198"/>
        <v>7861424.6999999993</v>
      </c>
      <c r="J216" s="13">
        <f t="shared" si="198"/>
        <v>8982531.2199999988</v>
      </c>
      <c r="K216" s="13">
        <f t="shared" si="195"/>
        <v>10046314.4</v>
      </c>
      <c r="L216" s="13">
        <f t="shared" si="198"/>
        <v>12076026.52</v>
      </c>
      <c r="M216" s="13">
        <f t="shared" si="198"/>
        <v>12856363.260000002</v>
      </c>
      <c r="N216" s="13">
        <f t="shared" ref="N216:O216" si="199">+N219+N222+N225+N228</f>
        <v>12133835.24</v>
      </c>
      <c r="O216" s="13">
        <f t="shared" si="199"/>
        <v>12113483.91</v>
      </c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9" s="4" customFormat="1" ht="52.5" customHeight="1" x14ac:dyDescent="0.2">
      <c r="A217" s="77"/>
      <c r="B217" s="75"/>
      <c r="C217" s="73"/>
      <c r="D217" s="73"/>
      <c r="E217" s="76"/>
      <c r="F217" s="11" t="s">
        <v>18</v>
      </c>
      <c r="G217" s="14">
        <f t="shared" si="197"/>
        <v>35845571.920000002</v>
      </c>
      <c r="H217" s="13">
        <f t="shared" ref="H217:M217" si="200">+H220+H223+H226+H229</f>
        <v>3358475</v>
      </c>
      <c r="I217" s="13">
        <f t="shared" si="200"/>
        <v>4617970</v>
      </c>
      <c r="J217" s="13">
        <f>+J220+J223+J226+J229+J232</f>
        <v>5650062.9100000001</v>
      </c>
      <c r="K217" s="13">
        <f>+K220+K223+K226+K229+K232</f>
        <v>5624819.0099999998</v>
      </c>
      <c r="L217" s="13">
        <f t="shared" si="200"/>
        <v>5531415</v>
      </c>
      <c r="M217" s="13">
        <f t="shared" si="200"/>
        <v>5531415</v>
      </c>
      <c r="N217" s="13">
        <f t="shared" ref="N217:O217" si="201">+N220+N223+N226+N229</f>
        <v>5531415</v>
      </c>
      <c r="O217" s="13">
        <f t="shared" si="201"/>
        <v>0</v>
      </c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9" s="4" customFormat="1" ht="55.5" customHeight="1" x14ac:dyDescent="0.2">
      <c r="A218" s="74" t="s">
        <v>98</v>
      </c>
      <c r="B218" s="75" t="s">
        <v>38</v>
      </c>
      <c r="C218" s="73">
        <v>2020</v>
      </c>
      <c r="D218" s="73">
        <v>2027</v>
      </c>
      <c r="E218" s="76" t="s">
        <v>71</v>
      </c>
      <c r="F218" s="9" t="s">
        <v>16</v>
      </c>
      <c r="G218" s="14">
        <f t="shared" si="197"/>
        <v>70139365.629999995</v>
      </c>
      <c r="H218" s="13">
        <f>H219+H220</f>
        <v>6936774.7000000002</v>
      </c>
      <c r="I218" s="13">
        <f>I219+I220</f>
        <v>6439020.5999999996</v>
      </c>
      <c r="J218" s="13">
        <f>J219+J220</f>
        <v>7327185.9199999999</v>
      </c>
      <c r="K218" s="13">
        <f>K219+K220</f>
        <v>8208686.8399999999</v>
      </c>
      <c r="L218" s="13">
        <f t="shared" ref="L218:M218" si="202">L219+L220</f>
        <v>10089926.539999999</v>
      </c>
      <c r="M218" s="13">
        <f t="shared" si="202"/>
        <v>10805036.220000001</v>
      </c>
      <c r="N218" s="13">
        <f t="shared" ref="N218:O218" si="203">N219+N220</f>
        <v>10176593.07</v>
      </c>
      <c r="O218" s="13">
        <f t="shared" si="203"/>
        <v>10156141.74</v>
      </c>
      <c r="P218" s="76" t="s">
        <v>166</v>
      </c>
      <c r="Q218" s="73" t="s">
        <v>30</v>
      </c>
      <c r="R218" s="73">
        <v>95</v>
      </c>
      <c r="S218" s="72">
        <v>95</v>
      </c>
      <c r="T218" s="72">
        <v>95</v>
      </c>
      <c r="U218" s="72">
        <v>95</v>
      </c>
      <c r="V218" s="72">
        <v>95</v>
      </c>
      <c r="W218" s="72">
        <v>95</v>
      </c>
      <c r="X218" s="72">
        <v>95</v>
      </c>
      <c r="Y218" s="72">
        <v>95</v>
      </c>
      <c r="Z218" s="72">
        <v>95</v>
      </c>
    </row>
    <row r="219" spans="1:29" s="4" customFormat="1" ht="51" customHeight="1" x14ac:dyDescent="0.2">
      <c r="A219" s="77"/>
      <c r="B219" s="75"/>
      <c r="C219" s="73"/>
      <c r="D219" s="73"/>
      <c r="E219" s="76"/>
      <c r="F219" s="10" t="s">
        <v>19</v>
      </c>
      <c r="G219" s="14">
        <f t="shared" si="197"/>
        <v>70139365.629999995</v>
      </c>
      <c r="H219" s="13">
        <v>6936774.7000000002</v>
      </c>
      <c r="I219" s="13">
        <v>6439020.5999999996</v>
      </c>
      <c r="J219" s="13">
        <v>7327185.9199999999</v>
      </c>
      <c r="K219" s="13">
        <v>8208686.8399999999</v>
      </c>
      <c r="L219" s="13">
        <v>10089926.539999999</v>
      </c>
      <c r="M219" s="13">
        <v>10805036.220000001</v>
      </c>
      <c r="N219" s="13">
        <v>10176593.07</v>
      </c>
      <c r="O219" s="13">
        <v>10156141.74</v>
      </c>
      <c r="P219" s="76"/>
      <c r="Q219" s="73"/>
      <c r="R219" s="73"/>
      <c r="S219" s="72"/>
      <c r="T219" s="72"/>
      <c r="U219" s="72"/>
      <c r="V219" s="72"/>
      <c r="W219" s="72"/>
      <c r="X219" s="72"/>
      <c r="Y219" s="72"/>
      <c r="Z219" s="72"/>
    </row>
    <row r="220" spans="1:29" s="4" customFormat="1" ht="39" customHeight="1" x14ac:dyDescent="0.2">
      <c r="A220" s="77"/>
      <c r="B220" s="75"/>
      <c r="C220" s="73"/>
      <c r="D220" s="73"/>
      <c r="E220" s="76"/>
      <c r="F220" s="11" t="s">
        <v>18</v>
      </c>
      <c r="G220" s="14">
        <f t="shared" si="197"/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76"/>
      <c r="Q220" s="73"/>
      <c r="R220" s="73"/>
      <c r="S220" s="72"/>
      <c r="T220" s="72"/>
      <c r="U220" s="72"/>
      <c r="V220" s="72"/>
      <c r="W220" s="72"/>
      <c r="X220" s="72"/>
      <c r="Y220" s="72"/>
      <c r="Z220" s="72"/>
    </row>
    <row r="221" spans="1:29" s="18" customFormat="1" ht="54" customHeight="1" x14ac:dyDescent="0.2">
      <c r="A221" s="74" t="s">
        <v>99</v>
      </c>
      <c r="B221" s="75" t="s">
        <v>70</v>
      </c>
      <c r="C221" s="73">
        <v>2020</v>
      </c>
      <c r="D221" s="73">
        <v>2027</v>
      </c>
      <c r="E221" s="76" t="s">
        <v>71</v>
      </c>
      <c r="F221" s="9" t="s">
        <v>16</v>
      </c>
      <c r="G221" s="14">
        <f t="shared" si="197"/>
        <v>36473992.780000001</v>
      </c>
      <c r="H221" s="13">
        <f>H222+H223</f>
        <v>3427015.31</v>
      </c>
      <c r="I221" s="13">
        <f>I222+I223</f>
        <v>4712214</v>
      </c>
      <c r="J221" s="13">
        <f>J222+J223</f>
        <v>5644573.4699999997</v>
      </c>
      <c r="K221" s="13">
        <f>K222+K223</f>
        <v>5644301</v>
      </c>
      <c r="L221" s="13">
        <f>L222+L223</f>
        <v>5644301</v>
      </c>
      <c r="M221" s="13">
        <f t="shared" ref="M221" si="204">M222+M223</f>
        <v>5644301</v>
      </c>
      <c r="N221" s="13">
        <f t="shared" ref="N221" si="205">N222+N223</f>
        <v>5644301</v>
      </c>
      <c r="O221" s="13">
        <f>O222+O223</f>
        <v>112986</v>
      </c>
      <c r="P221" s="76" t="s">
        <v>40</v>
      </c>
      <c r="Q221" s="73" t="s">
        <v>30</v>
      </c>
      <c r="R221" s="73">
        <v>2</v>
      </c>
      <c r="S221" s="78">
        <v>2</v>
      </c>
      <c r="T221" s="78">
        <v>2</v>
      </c>
      <c r="U221" s="78">
        <v>2</v>
      </c>
      <c r="V221" s="78">
        <v>2</v>
      </c>
      <c r="W221" s="78">
        <v>2</v>
      </c>
      <c r="X221" s="78">
        <v>2</v>
      </c>
      <c r="Y221" s="78">
        <v>2</v>
      </c>
      <c r="Z221" s="78">
        <v>2</v>
      </c>
      <c r="AA221" s="4"/>
      <c r="AB221" s="4"/>
      <c r="AC221" s="4"/>
    </row>
    <row r="222" spans="1:29" s="18" customFormat="1" ht="51" customHeight="1" x14ac:dyDescent="0.2">
      <c r="A222" s="74"/>
      <c r="B222" s="75"/>
      <c r="C222" s="73"/>
      <c r="D222" s="73"/>
      <c r="E222" s="76"/>
      <c r="F222" s="10" t="s">
        <v>19</v>
      </c>
      <c r="G222" s="14">
        <f t="shared" si="197"/>
        <v>840205.78</v>
      </c>
      <c r="H222" s="13">
        <v>68540.31</v>
      </c>
      <c r="I222" s="13">
        <v>94244</v>
      </c>
      <c r="J222" s="13">
        <v>112891.47</v>
      </c>
      <c r="K222" s="13">
        <v>112886</v>
      </c>
      <c r="L222" s="13">
        <v>112886</v>
      </c>
      <c r="M222" s="13">
        <v>112886</v>
      </c>
      <c r="N222" s="13">
        <v>112886</v>
      </c>
      <c r="O222" s="13">
        <v>112986</v>
      </c>
      <c r="P222" s="76"/>
      <c r="Q222" s="73"/>
      <c r="R222" s="73"/>
      <c r="S222" s="78"/>
      <c r="T222" s="78"/>
      <c r="U222" s="78"/>
      <c r="V222" s="78"/>
      <c r="W222" s="78"/>
      <c r="X222" s="78"/>
      <c r="Y222" s="78"/>
      <c r="Z222" s="78"/>
      <c r="AA222" s="4"/>
      <c r="AB222" s="4"/>
      <c r="AC222" s="4"/>
    </row>
    <row r="223" spans="1:29" s="18" customFormat="1" ht="52.5" customHeight="1" x14ac:dyDescent="0.2">
      <c r="A223" s="74"/>
      <c r="B223" s="75"/>
      <c r="C223" s="73"/>
      <c r="D223" s="73"/>
      <c r="E223" s="76"/>
      <c r="F223" s="11" t="s">
        <v>18</v>
      </c>
      <c r="G223" s="14">
        <f t="shared" si="197"/>
        <v>35633787</v>
      </c>
      <c r="H223" s="13">
        <v>3358475</v>
      </c>
      <c r="I223" s="13">
        <v>4617970</v>
      </c>
      <c r="J223" s="13">
        <v>5531682</v>
      </c>
      <c r="K223" s="13">
        <v>5531415</v>
      </c>
      <c r="L223" s="13">
        <v>5531415</v>
      </c>
      <c r="M223" s="13">
        <v>5531415</v>
      </c>
      <c r="N223" s="13">
        <v>5531415</v>
      </c>
      <c r="O223" s="13">
        <v>0</v>
      </c>
      <c r="P223" s="76"/>
      <c r="Q223" s="73"/>
      <c r="R223" s="73"/>
      <c r="S223" s="78"/>
      <c r="T223" s="78"/>
      <c r="U223" s="78"/>
      <c r="V223" s="78"/>
      <c r="W223" s="78"/>
      <c r="X223" s="78"/>
      <c r="Y223" s="78"/>
      <c r="Z223" s="78"/>
      <c r="AA223" s="4"/>
      <c r="AB223" s="4"/>
      <c r="AC223" s="4"/>
    </row>
    <row r="224" spans="1:29" s="4" customFormat="1" ht="51" customHeight="1" x14ac:dyDescent="0.2">
      <c r="A224" s="74" t="s">
        <v>100</v>
      </c>
      <c r="B224" s="75" t="s">
        <v>69</v>
      </c>
      <c r="C224" s="73">
        <v>2020</v>
      </c>
      <c r="D224" s="73">
        <v>2027</v>
      </c>
      <c r="E224" s="76" t="s">
        <v>72</v>
      </c>
      <c r="F224" s="9" t="s">
        <v>16</v>
      </c>
      <c r="G224" s="14">
        <f t="shared" si="197"/>
        <v>13182489.41</v>
      </c>
      <c r="H224" s="13">
        <f>H225+H226</f>
        <v>1086766.56</v>
      </c>
      <c r="I224" s="13">
        <f>I225+I226</f>
        <v>1328160.1000000001</v>
      </c>
      <c r="J224" s="13">
        <f>J225+J226</f>
        <v>1542453.83</v>
      </c>
      <c r="K224" s="13">
        <f>K225+K226</f>
        <v>1724741.56</v>
      </c>
      <c r="L224" s="13">
        <f t="shared" ref="L224:M224" si="206">L225+L226</f>
        <v>1873213.98</v>
      </c>
      <c r="M224" s="13">
        <f t="shared" si="206"/>
        <v>1938441.04</v>
      </c>
      <c r="N224" s="13">
        <f t="shared" ref="N224:O224" si="207">N225+N226</f>
        <v>1844356.17</v>
      </c>
      <c r="O224" s="13">
        <f t="shared" si="207"/>
        <v>1844356.17</v>
      </c>
      <c r="P224" s="76" t="s">
        <v>108</v>
      </c>
      <c r="Q224" s="73" t="s">
        <v>30</v>
      </c>
      <c r="R224" s="73">
        <v>95</v>
      </c>
      <c r="S224" s="72">
        <v>95</v>
      </c>
      <c r="T224" s="72">
        <v>95</v>
      </c>
      <c r="U224" s="72">
        <v>95</v>
      </c>
      <c r="V224" s="72">
        <v>95</v>
      </c>
      <c r="W224" s="72">
        <v>95</v>
      </c>
      <c r="X224" s="72">
        <v>95</v>
      </c>
      <c r="Y224" s="72">
        <v>95</v>
      </c>
      <c r="Z224" s="72">
        <v>95</v>
      </c>
    </row>
    <row r="225" spans="1:26" s="4" customFormat="1" ht="51" customHeight="1" x14ac:dyDescent="0.2">
      <c r="A225" s="77"/>
      <c r="B225" s="75"/>
      <c r="C225" s="73"/>
      <c r="D225" s="73"/>
      <c r="E225" s="76"/>
      <c r="F225" s="10" t="s">
        <v>19</v>
      </c>
      <c r="G225" s="14">
        <f t="shared" si="197"/>
        <v>13182489.41</v>
      </c>
      <c r="H225" s="13">
        <v>1086766.56</v>
      </c>
      <c r="I225" s="13">
        <v>1328160.1000000001</v>
      </c>
      <c r="J225" s="13">
        <v>1542453.83</v>
      </c>
      <c r="K225" s="13">
        <v>1724741.56</v>
      </c>
      <c r="L225" s="13">
        <v>1873213.98</v>
      </c>
      <c r="M225" s="13">
        <v>1938441.04</v>
      </c>
      <c r="N225" s="13">
        <v>1844356.17</v>
      </c>
      <c r="O225" s="13">
        <v>1844356.17</v>
      </c>
      <c r="P225" s="76"/>
      <c r="Q225" s="73"/>
      <c r="R225" s="73"/>
      <c r="S225" s="72"/>
      <c r="T225" s="72"/>
      <c r="U225" s="72"/>
      <c r="V225" s="72"/>
      <c r="W225" s="72"/>
      <c r="X225" s="72"/>
      <c r="Y225" s="72"/>
      <c r="Z225" s="72"/>
    </row>
    <row r="226" spans="1:26" s="4" customFormat="1" ht="43.5" customHeight="1" x14ac:dyDescent="0.2">
      <c r="A226" s="77"/>
      <c r="B226" s="75"/>
      <c r="C226" s="73"/>
      <c r="D226" s="73"/>
      <c r="E226" s="76"/>
      <c r="F226" s="11" t="s">
        <v>18</v>
      </c>
      <c r="G226" s="14">
        <f t="shared" si="197"/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76"/>
      <c r="Q226" s="73"/>
      <c r="R226" s="73"/>
      <c r="S226" s="72"/>
      <c r="T226" s="72"/>
      <c r="U226" s="72"/>
      <c r="V226" s="72"/>
      <c r="W226" s="72"/>
      <c r="X226" s="72"/>
      <c r="Y226" s="72"/>
      <c r="Z226" s="72"/>
    </row>
    <row r="227" spans="1:26" s="4" customFormat="1" ht="51" customHeight="1" x14ac:dyDescent="0.2">
      <c r="A227" s="74" t="s">
        <v>101</v>
      </c>
      <c r="B227" s="75" t="s">
        <v>39</v>
      </c>
      <c r="C227" s="73">
        <v>2020</v>
      </c>
      <c r="D227" s="73">
        <v>2020</v>
      </c>
      <c r="E227" s="76" t="s">
        <v>72</v>
      </c>
      <c r="F227" s="9" t="s">
        <v>16</v>
      </c>
      <c r="G227" s="14">
        <f t="shared" si="197"/>
        <v>0</v>
      </c>
      <c r="H227" s="13">
        <f>H228+H229</f>
        <v>0</v>
      </c>
      <c r="I227" s="13">
        <f>I228+I229</f>
        <v>0</v>
      </c>
      <c r="J227" s="13">
        <f>J228+J229</f>
        <v>0</v>
      </c>
      <c r="K227" s="13">
        <f>K228+K229</f>
        <v>0</v>
      </c>
      <c r="L227" s="13">
        <f t="shared" ref="L227:M227" si="208">L228+L229</f>
        <v>0</v>
      </c>
      <c r="M227" s="13">
        <f t="shared" si="208"/>
        <v>0</v>
      </c>
      <c r="N227" s="13">
        <f t="shared" ref="N227:O227" si="209">N228+N229</f>
        <v>0</v>
      </c>
      <c r="O227" s="13">
        <f t="shared" si="209"/>
        <v>0</v>
      </c>
      <c r="P227" s="76" t="s">
        <v>109</v>
      </c>
      <c r="Q227" s="73" t="s">
        <v>31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0</v>
      </c>
      <c r="X227" s="73">
        <v>0</v>
      </c>
      <c r="Y227" s="73">
        <v>0</v>
      </c>
      <c r="Z227" s="73">
        <v>0</v>
      </c>
    </row>
    <row r="228" spans="1:26" s="4" customFormat="1" ht="51" customHeight="1" x14ac:dyDescent="0.2">
      <c r="A228" s="77"/>
      <c r="B228" s="75"/>
      <c r="C228" s="73"/>
      <c r="D228" s="73"/>
      <c r="E228" s="76"/>
      <c r="F228" s="10" t="s">
        <v>19</v>
      </c>
      <c r="G228" s="14">
        <f t="shared" si="197"/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76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s="4" customFormat="1" ht="66" customHeight="1" x14ac:dyDescent="0.2">
      <c r="A229" s="77"/>
      <c r="B229" s="75"/>
      <c r="C229" s="73"/>
      <c r="D229" s="73"/>
      <c r="E229" s="76"/>
      <c r="F229" s="11" t="s">
        <v>18</v>
      </c>
      <c r="G229" s="14">
        <f t="shared" si="197"/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76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s="4" customFormat="1" ht="54.75" customHeight="1" x14ac:dyDescent="0.2">
      <c r="A230" s="74" t="s">
        <v>173</v>
      </c>
      <c r="B230" s="75" t="s">
        <v>201</v>
      </c>
      <c r="C230" s="73">
        <v>2022</v>
      </c>
      <c r="D230" s="73">
        <v>2023</v>
      </c>
      <c r="E230" s="76" t="s">
        <v>72</v>
      </c>
      <c r="F230" s="9" t="s">
        <v>16</v>
      </c>
      <c r="G230" s="14">
        <f t="shared" si="197"/>
        <v>211784.91999999998</v>
      </c>
      <c r="H230" s="13">
        <f>H231+H232</f>
        <v>0</v>
      </c>
      <c r="I230" s="13">
        <f>I231+I232</f>
        <v>0</v>
      </c>
      <c r="J230" s="13">
        <f>J231+J232</f>
        <v>118380.91</v>
      </c>
      <c r="K230" s="13">
        <f>K231+K232</f>
        <v>93404.01</v>
      </c>
      <c r="L230" s="13">
        <f t="shared" ref="L230:M230" si="210">L231+L232</f>
        <v>0</v>
      </c>
      <c r="M230" s="13">
        <f t="shared" si="210"/>
        <v>0</v>
      </c>
      <c r="N230" s="13">
        <f t="shared" ref="N230:O230" si="211">N231+N232</f>
        <v>0</v>
      </c>
      <c r="O230" s="13">
        <f t="shared" si="211"/>
        <v>0</v>
      </c>
      <c r="P230" s="76" t="s">
        <v>108</v>
      </c>
      <c r="Q230" s="73" t="s">
        <v>30</v>
      </c>
      <c r="R230" s="73">
        <v>95</v>
      </c>
      <c r="S230" s="72">
        <v>0</v>
      </c>
      <c r="T230" s="72">
        <v>0</v>
      </c>
      <c r="U230" s="72">
        <v>95</v>
      </c>
      <c r="V230" s="72">
        <v>95</v>
      </c>
      <c r="W230" s="72">
        <v>0</v>
      </c>
      <c r="X230" s="72">
        <v>0</v>
      </c>
      <c r="Y230" s="72">
        <v>0</v>
      </c>
      <c r="Z230" s="72">
        <v>0</v>
      </c>
    </row>
    <row r="231" spans="1:26" s="4" customFormat="1" ht="218.25" customHeight="1" x14ac:dyDescent="0.2">
      <c r="A231" s="77"/>
      <c r="B231" s="75"/>
      <c r="C231" s="73"/>
      <c r="D231" s="73"/>
      <c r="E231" s="76"/>
      <c r="F231" s="10" t="s">
        <v>19</v>
      </c>
      <c r="G231" s="14">
        <f t="shared" si="197"/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76"/>
      <c r="Q231" s="73"/>
      <c r="R231" s="73"/>
      <c r="S231" s="72"/>
      <c r="T231" s="72"/>
      <c r="U231" s="72"/>
      <c r="V231" s="72"/>
      <c r="W231" s="72"/>
      <c r="X231" s="72"/>
      <c r="Y231" s="72"/>
      <c r="Z231" s="72"/>
    </row>
    <row r="232" spans="1:26" s="4" customFormat="1" ht="60.75" customHeight="1" x14ac:dyDescent="0.2">
      <c r="A232" s="77"/>
      <c r="B232" s="75"/>
      <c r="C232" s="73"/>
      <c r="D232" s="73"/>
      <c r="E232" s="76"/>
      <c r="F232" s="11" t="s">
        <v>18</v>
      </c>
      <c r="G232" s="14">
        <f t="shared" si="197"/>
        <v>211784.91999999998</v>
      </c>
      <c r="H232" s="13">
        <v>0</v>
      </c>
      <c r="I232" s="13">
        <v>0</v>
      </c>
      <c r="J232" s="13">
        <v>118380.91</v>
      </c>
      <c r="K232" s="13">
        <v>93404.01</v>
      </c>
      <c r="L232" s="13">
        <v>0</v>
      </c>
      <c r="M232" s="13">
        <v>0</v>
      </c>
      <c r="N232" s="13">
        <v>0</v>
      </c>
      <c r="O232" s="13">
        <v>0</v>
      </c>
      <c r="P232" s="76"/>
      <c r="Q232" s="73"/>
      <c r="R232" s="73"/>
      <c r="S232" s="72"/>
      <c r="T232" s="72"/>
      <c r="U232" s="72"/>
      <c r="V232" s="72"/>
      <c r="W232" s="72"/>
      <c r="X232" s="72"/>
      <c r="Y232" s="72"/>
      <c r="Z232" s="72"/>
    </row>
    <row r="233" spans="1:26" s="4" customFormat="1" ht="51" customHeight="1" x14ac:dyDescent="0.2">
      <c r="A233" s="75" t="s">
        <v>118</v>
      </c>
      <c r="B233" s="75"/>
      <c r="C233" s="73">
        <v>2020</v>
      </c>
      <c r="D233" s="73">
        <v>2027</v>
      </c>
      <c r="E233" s="76" t="s">
        <v>15</v>
      </c>
      <c r="F233" s="9" t="s">
        <v>16</v>
      </c>
      <c r="G233" s="14">
        <f t="shared" si="197"/>
        <v>120007632.74000001</v>
      </c>
      <c r="H233" s="12">
        <f>H234+H235</f>
        <v>11450556.57</v>
      </c>
      <c r="I233" s="12">
        <f>I234+I235</f>
        <v>12479394.699999999</v>
      </c>
      <c r="J233" s="12">
        <f>J234+J235</f>
        <v>14632594.129999999</v>
      </c>
      <c r="K233" s="12">
        <f t="shared" ref="K233:M233" si="212">K234+K235</f>
        <v>15671133.41</v>
      </c>
      <c r="L233" s="12">
        <f>L234+L235</f>
        <v>17607441.52</v>
      </c>
      <c r="M233" s="12">
        <f t="shared" si="212"/>
        <v>18387778.260000002</v>
      </c>
      <c r="N233" s="12">
        <f t="shared" ref="N233" si="213">N234+N235</f>
        <v>17665250.240000002</v>
      </c>
      <c r="O233" s="12">
        <f>O234+O235</f>
        <v>12113483.91</v>
      </c>
      <c r="P233" s="76" t="s">
        <v>13</v>
      </c>
      <c r="Q233" s="73" t="s">
        <v>13</v>
      </c>
      <c r="R233" s="73" t="s">
        <v>13</v>
      </c>
      <c r="S233" s="73" t="s">
        <v>13</v>
      </c>
      <c r="T233" s="73" t="s">
        <v>13</v>
      </c>
      <c r="U233" s="73" t="s">
        <v>13</v>
      </c>
      <c r="V233" s="73" t="s">
        <v>13</v>
      </c>
      <c r="W233" s="73" t="s">
        <v>13</v>
      </c>
      <c r="X233" s="73" t="s">
        <v>13</v>
      </c>
      <c r="Y233" s="73" t="s">
        <v>13</v>
      </c>
      <c r="Z233" s="73" t="s">
        <v>13</v>
      </c>
    </row>
    <row r="234" spans="1:26" s="4" customFormat="1" ht="50.25" customHeight="1" x14ac:dyDescent="0.2">
      <c r="A234" s="75"/>
      <c r="B234" s="75"/>
      <c r="C234" s="73"/>
      <c r="D234" s="73"/>
      <c r="E234" s="76"/>
      <c r="F234" s="10" t="s">
        <v>20</v>
      </c>
      <c r="G234" s="14">
        <f t="shared" si="197"/>
        <v>84162060.819999993</v>
      </c>
      <c r="H234" s="12">
        <f t="shared" ref="H234:M235" si="214">H213</f>
        <v>8092081.5700000003</v>
      </c>
      <c r="I234" s="12">
        <f t="shared" si="214"/>
        <v>7861424.6999999993</v>
      </c>
      <c r="J234" s="12">
        <f t="shared" si="214"/>
        <v>8982531.2199999988</v>
      </c>
      <c r="K234" s="12">
        <f t="shared" si="214"/>
        <v>10046314.4</v>
      </c>
      <c r="L234" s="12">
        <f t="shared" si="214"/>
        <v>12076026.52</v>
      </c>
      <c r="M234" s="12">
        <f t="shared" si="214"/>
        <v>12856363.260000002</v>
      </c>
      <c r="N234" s="12">
        <f t="shared" ref="N234:O234" si="215">N213</f>
        <v>12133835.24</v>
      </c>
      <c r="O234" s="12">
        <f t="shared" si="215"/>
        <v>12113483.91</v>
      </c>
      <c r="P234" s="76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s="4" customFormat="1" ht="55.5" customHeight="1" x14ac:dyDescent="0.2">
      <c r="A235" s="75"/>
      <c r="B235" s="75"/>
      <c r="C235" s="73"/>
      <c r="D235" s="73"/>
      <c r="E235" s="76"/>
      <c r="F235" s="11" t="s">
        <v>21</v>
      </c>
      <c r="G235" s="14">
        <f t="shared" si="197"/>
        <v>35845571.920000002</v>
      </c>
      <c r="H235" s="12">
        <f t="shared" si="214"/>
        <v>3358475</v>
      </c>
      <c r="I235" s="12">
        <f t="shared" si="214"/>
        <v>4617970</v>
      </c>
      <c r="J235" s="12">
        <f t="shared" si="214"/>
        <v>5650062.9100000001</v>
      </c>
      <c r="K235" s="12">
        <f t="shared" si="214"/>
        <v>5624819.0099999998</v>
      </c>
      <c r="L235" s="12">
        <f t="shared" si="214"/>
        <v>5531415</v>
      </c>
      <c r="M235" s="12">
        <f t="shared" si="214"/>
        <v>5531415</v>
      </c>
      <c r="N235" s="12">
        <f t="shared" ref="N235:O235" si="216">N214</f>
        <v>5531415</v>
      </c>
      <c r="O235" s="12">
        <f t="shared" si="216"/>
        <v>0</v>
      </c>
      <c r="P235" s="76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s="2" customFormat="1" ht="55.5" customHeight="1" x14ac:dyDescent="0.2">
      <c r="A236" s="74" t="s">
        <v>17</v>
      </c>
      <c r="B236" s="74"/>
      <c r="C236" s="73">
        <v>2020</v>
      </c>
      <c r="D236" s="73">
        <v>2027</v>
      </c>
      <c r="E236" s="76" t="s">
        <v>72</v>
      </c>
      <c r="F236" s="9" t="s">
        <v>16</v>
      </c>
      <c r="G236" s="14">
        <f>SUM(H236:O236)</f>
        <v>673843407.87</v>
      </c>
      <c r="H236" s="13">
        <f>H237+H238</f>
        <v>53622154.769999996</v>
      </c>
      <c r="I236" s="13">
        <f t="shared" ref="I236:M236" si="217">I237+I238</f>
        <v>64469234.909999996</v>
      </c>
      <c r="J236" s="13">
        <f t="shared" si="217"/>
        <v>94189193.060000002</v>
      </c>
      <c r="K236" s="13">
        <f t="shared" si="217"/>
        <v>101671865.47999999</v>
      </c>
      <c r="L236" s="13">
        <f t="shared" si="217"/>
        <v>131029640.19999999</v>
      </c>
      <c r="M236" s="13">
        <f t="shared" si="217"/>
        <v>94184594.450000003</v>
      </c>
      <c r="N236" s="13">
        <f t="shared" ref="N236:O236" si="218">N237+N238</f>
        <v>83772305</v>
      </c>
      <c r="O236" s="13">
        <f t="shared" si="218"/>
        <v>50904420</v>
      </c>
      <c r="P236" s="73" t="s">
        <v>13</v>
      </c>
      <c r="Q236" s="73" t="s">
        <v>13</v>
      </c>
      <c r="R236" s="73" t="s">
        <v>13</v>
      </c>
      <c r="S236" s="73" t="s">
        <v>13</v>
      </c>
      <c r="T236" s="73" t="s">
        <v>13</v>
      </c>
      <c r="U236" s="73" t="s">
        <v>13</v>
      </c>
      <c r="V236" s="73" t="s">
        <v>13</v>
      </c>
      <c r="W236" s="73" t="s">
        <v>13</v>
      </c>
      <c r="X236" s="73" t="s">
        <v>13</v>
      </c>
      <c r="Y236" s="73" t="s">
        <v>13</v>
      </c>
      <c r="Z236" s="73" t="s">
        <v>13</v>
      </c>
    </row>
    <row r="237" spans="1:26" s="2" customFormat="1" ht="60" customHeight="1" x14ac:dyDescent="0.2">
      <c r="A237" s="74"/>
      <c r="B237" s="74"/>
      <c r="C237" s="73"/>
      <c r="D237" s="73"/>
      <c r="E237" s="76"/>
      <c r="F237" s="10" t="s">
        <v>20</v>
      </c>
      <c r="G237" s="14">
        <f t="shared" si="197"/>
        <v>445530643.77000004</v>
      </c>
      <c r="H237" s="13">
        <f t="shared" ref="H237:O238" si="219">H234+H208+H164+H108+H64</f>
        <v>36303779.909999996</v>
      </c>
      <c r="I237" s="13">
        <f t="shared" si="219"/>
        <v>48903068.969999999</v>
      </c>
      <c r="J237" s="13">
        <f t="shared" si="219"/>
        <v>61989405.439999998</v>
      </c>
      <c r="K237" s="13">
        <f t="shared" si="219"/>
        <v>65188955.469999999</v>
      </c>
      <c r="L237" s="13">
        <f t="shared" si="219"/>
        <v>69067568.189999998</v>
      </c>
      <c r="M237" s="13">
        <f t="shared" si="219"/>
        <v>61383617.790000007</v>
      </c>
      <c r="N237" s="13">
        <f t="shared" si="219"/>
        <v>51899488</v>
      </c>
      <c r="O237" s="13">
        <f t="shared" si="219"/>
        <v>50794760</v>
      </c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s="2" customFormat="1" ht="59.25" customHeight="1" x14ac:dyDescent="0.2">
      <c r="A238" s="74"/>
      <c r="B238" s="74"/>
      <c r="C238" s="73"/>
      <c r="D238" s="73"/>
      <c r="E238" s="76"/>
      <c r="F238" s="11" t="s">
        <v>18</v>
      </c>
      <c r="G238" s="14">
        <f t="shared" si="197"/>
        <v>228312764.09999999</v>
      </c>
      <c r="H238" s="13">
        <f t="shared" si="219"/>
        <v>17318374.859999999</v>
      </c>
      <c r="I238" s="13">
        <f t="shared" si="219"/>
        <v>15566165.939999999</v>
      </c>
      <c r="J238" s="13">
        <f t="shared" si="219"/>
        <v>32199787.619999997</v>
      </c>
      <c r="K238" s="13">
        <f t="shared" si="219"/>
        <v>36482910.009999998</v>
      </c>
      <c r="L238" s="13">
        <f t="shared" si="219"/>
        <v>61962072.009999998</v>
      </c>
      <c r="M238" s="13">
        <f t="shared" si="219"/>
        <v>32800976.66</v>
      </c>
      <c r="N238" s="13">
        <f t="shared" si="219"/>
        <v>31872817</v>
      </c>
      <c r="O238" s="13">
        <f t="shared" si="219"/>
        <v>109660</v>
      </c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s="2" customFormat="1" x14ac:dyDescent="0.2">
      <c r="K239" s="3"/>
      <c r="L239" s="3"/>
      <c r="M239" s="3"/>
      <c r="N239" s="3"/>
      <c r="O239" s="3"/>
    </row>
    <row r="240" spans="1:26" s="2" customFormat="1" ht="5.25" customHeight="1" x14ac:dyDescent="0.2">
      <c r="K240" s="3"/>
      <c r="L240" s="3"/>
      <c r="M240" s="3"/>
      <c r="N240" s="3"/>
      <c r="O240" s="3"/>
    </row>
    <row r="241" spans="11:15" s="2" customFormat="1" x14ac:dyDescent="0.2">
      <c r="K241" s="3"/>
      <c r="L241" s="3"/>
      <c r="M241" s="3"/>
      <c r="N241" s="3"/>
      <c r="O241" s="3"/>
    </row>
    <row r="242" spans="11:15" s="2" customFormat="1" x14ac:dyDescent="0.2">
      <c r="K242" s="3"/>
      <c r="L242" s="3"/>
      <c r="M242" s="3"/>
      <c r="N242" s="3"/>
      <c r="O242" s="3"/>
    </row>
    <row r="243" spans="11:15" s="2" customFormat="1" x14ac:dyDescent="0.2">
      <c r="K243" s="3"/>
      <c r="L243" s="3"/>
      <c r="M243" s="3"/>
      <c r="N243" s="3"/>
      <c r="O243" s="3"/>
    </row>
    <row r="244" spans="11:15" s="2" customFormat="1" x14ac:dyDescent="0.2">
      <c r="K244" s="3"/>
      <c r="L244" s="3"/>
      <c r="M244" s="3"/>
      <c r="N244" s="3"/>
      <c r="O244" s="3"/>
    </row>
    <row r="245" spans="11:15" s="2" customFormat="1" x14ac:dyDescent="0.2">
      <c r="K245" s="3"/>
      <c r="L245" s="3"/>
      <c r="M245" s="3"/>
      <c r="N245" s="3"/>
      <c r="O245" s="3"/>
    </row>
    <row r="246" spans="11:15" s="2" customFormat="1" x14ac:dyDescent="0.2">
      <c r="K246" s="3"/>
      <c r="L246" s="3"/>
      <c r="M246" s="3"/>
      <c r="N246" s="3"/>
      <c r="O246" s="3"/>
    </row>
    <row r="247" spans="11:15" s="2" customFormat="1" x14ac:dyDescent="0.2">
      <c r="K247" s="3"/>
      <c r="L247" s="3"/>
      <c r="M247" s="3"/>
      <c r="N247" s="3"/>
      <c r="O247" s="3"/>
    </row>
    <row r="248" spans="11:15" s="2" customFormat="1" x14ac:dyDescent="0.2">
      <c r="K248" s="3"/>
      <c r="L248" s="3"/>
      <c r="M248" s="3"/>
      <c r="N248" s="3"/>
      <c r="O248" s="3"/>
    </row>
    <row r="249" spans="11:15" s="2" customFormat="1" x14ac:dyDescent="0.2">
      <c r="K249" s="3"/>
      <c r="L249" s="3"/>
      <c r="M249" s="3"/>
      <c r="N249" s="3"/>
      <c r="O249" s="3"/>
    </row>
    <row r="250" spans="11:15" s="2" customFormat="1" x14ac:dyDescent="0.2">
      <c r="K250" s="3"/>
      <c r="L250" s="3"/>
      <c r="M250" s="3"/>
      <c r="N250" s="3"/>
      <c r="O250" s="3"/>
    </row>
    <row r="251" spans="11:15" s="2" customFormat="1" x14ac:dyDescent="0.2">
      <c r="K251" s="3"/>
      <c r="L251" s="3"/>
      <c r="M251" s="3"/>
      <c r="N251" s="3"/>
      <c r="O251" s="3"/>
    </row>
    <row r="252" spans="11:15" s="2" customFormat="1" x14ac:dyDescent="0.2">
      <c r="K252" s="3"/>
      <c r="L252" s="3"/>
      <c r="M252" s="3"/>
      <c r="N252" s="3"/>
      <c r="O252" s="3"/>
    </row>
    <row r="253" spans="11:15" s="2" customFormat="1" x14ac:dyDescent="0.2">
      <c r="K253" s="3"/>
      <c r="L253" s="3"/>
      <c r="M253" s="3"/>
      <c r="N253" s="3"/>
      <c r="O253" s="3"/>
    </row>
    <row r="254" spans="11:15" s="2" customFormat="1" x14ac:dyDescent="0.2">
      <c r="K254" s="3"/>
      <c r="L254" s="3"/>
      <c r="M254" s="3"/>
      <c r="N254" s="3"/>
      <c r="O254" s="3"/>
    </row>
    <row r="255" spans="11:15" s="2" customFormat="1" x14ac:dyDescent="0.2">
      <c r="K255" s="3"/>
      <c r="L255" s="3"/>
      <c r="M255" s="3"/>
      <c r="N255" s="3"/>
      <c r="O255" s="3"/>
    </row>
    <row r="256" spans="11:15" s="2" customFormat="1" x14ac:dyDescent="0.2">
      <c r="K256" s="3"/>
      <c r="L256" s="3"/>
      <c r="M256" s="3"/>
      <c r="N256" s="3"/>
      <c r="O256" s="3"/>
    </row>
    <row r="257" spans="11:15" s="2" customFormat="1" x14ac:dyDescent="0.2">
      <c r="K257" s="3"/>
      <c r="L257" s="3"/>
      <c r="M257" s="3"/>
      <c r="N257" s="3"/>
      <c r="O257" s="3"/>
    </row>
    <row r="258" spans="11:15" s="2" customFormat="1" x14ac:dyDescent="0.2">
      <c r="K258" s="3"/>
      <c r="L258" s="3"/>
      <c r="M258" s="3"/>
      <c r="N258" s="3"/>
      <c r="O258" s="3"/>
    </row>
    <row r="259" spans="11:15" s="2" customFormat="1" x14ac:dyDescent="0.2">
      <c r="K259" s="3"/>
      <c r="L259" s="3"/>
      <c r="M259" s="3"/>
      <c r="N259" s="3"/>
      <c r="O259" s="3"/>
    </row>
    <row r="260" spans="11:15" s="2" customFormat="1" x14ac:dyDescent="0.2">
      <c r="K260" s="3"/>
      <c r="L260" s="3"/>
      <c r="M260" s="3"/>
      <c r="N260" s="3"/>
      <c r="O260" s="3"/>
    </row>
    <row r="261" spans="11:15" s="2" customFormat="1" x14ac:dyDescent="0.2">
      <c r="K261" s="3"/>
      <c r="L261" s="3"/>
      <c r="M261" s="3"/>
      <c r="N261" s="3"/>
      <c r="O261" s="3"/>
    </row>
    <row r="262" spans="11:15" s="2" customFormat="1" x14ac:dyDescent="0.2">
      <c r="K262" s="3"/>
      <c r="L262" s="3"/>
      <c r="M262" s="3"/>
      <c r="N262" s="3"/>
      <c r="O262" s="3"/>
    </row>
    <row r="263" spans="11:15" s="2" customFormat="1" x14ac:dyDescent="0.2">
      <c r="K263" s="3"/>
      <c r="L263" s="3"/>
      <c r="M263" s="3"/>
      <c r="N263" s="3"/>
      <c r="O263" s="3"/>
    </row>
    <row r="264" spans="11:15" s="2" customFormat="1" x14ac:dyDescent="0.2">
      <c r="K264" s="3"/>
      <c r="L264" s="3"/>
      <c r="M264" s="3"/>
      <c r="N264" s="3"/>
      <c r="O264" s="3"/>
    </row>
    <row r="265" spans="11:15" s="2" customFormat="1" x14ac:dyDescent="0.2">
      <c r="K265" s="3"/>
      <c r="L265" s="3"/>
      <c r="M265" s="3"/>
      <c r="N265" s="3"/>
      <c r="O265" s="3"/>
    </row>
    <row r="266" spans="11:15" s="2" customFormat="1" x14ac:dyDescent="0.2">
      <c r="K266" s="3"/>
      <c r="L266" s="3"/>
      <c r="M266" s="3"/>
      <c r="N266" s="3"/>
      <c r="O266" s="3"/>
    </row>
    <row r="267" spans="11:15" s="2" customFormat="1" x14ac:dyDescent="0.2">
      <c r="K267" s="3"/>
      <c r="L267" s="3"/>
      <c r="M267" s="3"/>
      <c r="N267" s="3"/>
      <c r="O267" s="3"/>
    </row>
    <row r="268" spans="11:15" s="2" customFormat="1" x14ac:dyDescent="0.2">
      <c r="K268" s="3"/>
      <c r="L268" s="3"/>
      <c r="M268" s="3"/>
      <c r="N268" s="3"/>
      <c r="O268" s="3"/>
    </row>
    <row r="269" spans="11:15" s="2" customFormat="1" x14ac:dyDescent="0.2">
      <c r="K269" s="3"/>
      <c r="L269" s="3"/>
      <c r="M269" s="3"/>
      <c r="N269" s="3"/>
      <c r="O269" s="3"/>
    </row>
    <row r="270" spans="11:15" s="2" customFormat="1" x14ac:dyDescent="0.2">
      <c r="K270" s="3"/>
      <c r="L270" s="3"/>
      <c r="M270" s="3"/>
      <c r="N270" s="3"/>
      <c r="O270" s="3"/>
    </row>
    <row r="271" spans="11:15" s="2" customFormat="1" x14ac:dyDescent="0.2">
      <c r="K271" s="3"/>
      <c r="L271" s="3"/>
      <c r="M271" s="3"/>
      <c r="N271" s="3"/>
      <c r="O271" s="3"/>
    </row>
    <row r="272" spans="11:15" s="2" customFormat="1" x14ac:dyDescent="0.2">
      <c r="K272" s="3"/>
      <c r="L272" s="3"/>
      <c r="M272" s="3"/>
      <c r="N272" s="3"/>
      <c r="O272" s="3"/>
    </row>
    <row r="273" spans="11:15" s="2" customFormat="1" x14ac:dyDescent="0.2">
      <c r="K273" s="3"/>
      <c r="L273" s="3"/>
      <c r="M273" s="3"/>
      <c r="N273" s="3"/>
      <c r="O273" s="3"/>
    </row>
    <row r="274" spans="11:15" s="2" customFormat="1" x14ac:dyDescent="0.2">
      <c r="K274" s="3"/>
      <c r="L274" s="3"/>
      <c r="M274" s="3"/>
      <c r="N274" s="3"/>
      <c r="O274" s="3"/>
    </row>
    <row r="275" spans="11:15" s="2" customFormat="1" x14ac:dyDescent="0.2">
      <c r="K275" s="3"/>
      <c r="L275" s="3"/>
      <c r="M275" s="3"/>
      <c r="N275" s="3"/>
      <c r="O275" s="3"/>
    </row>
    <row r="276" spans="11:15" s="2" customFormat="1" x14ac:dyDescent="0.2">
      <c r="K276" s="3"/>
      <c r="L276" s="3"/>
      <c r="M276" s="3"/>
      <c r="N276" s="3"/>
      <c r="O276" s="3"/>
    </row>
    <row r="277" spans="11:15" s="2" customFormat="1" x14ac:dyDescent="0.2">
      <c r="K277" s="3"/>
      <c r="L277" s="3"/>
      <c r="M277" s="3"/>
      <c r="N277" s="3"/>
      <c r="O277" s="3"/>
    </row>
    <row r="278" spans="11:15" s="2" customFormat="1" x14ac:dyDescent="0.2">
      <c r="K278" s="3"/>
      <c r="L278" s="3"/>
      <c r="M278" s="3"/>
      <c r="N278" s="3"/>
      <c r="O278" s="3"/>
    </row>
    <row r="279" spans="11:15" s="2" customFormat="1" x14ac:dyDescent="0.2">
      <c r="K279" s="3"/>
      <c r="L279" s="3"/>
      <c r="M279" s="3"/>
      <c r="N279" s="3"/>
      <c r="O279" s="3"/>
    </row>
    <row r="280" spans="11:15" s="2" customFormat="1" x14ac:dyDescent="0.2">
      <c r="K280" s="3"/>
      <c r="L280" s="3"/>
      <c r="M280" s="3"/>
      <c r="N280" s="3"/>
      <c r="O280" s="3"/>
    </row>
    <row r="281" spans="11:15" s="2" customFormat="1" x14ac:dyDescent="0.2">
      <c r="K281" s="3"/>
      <c r="L281" s="3"/>
      <c r="M281" s="3"/>
      <c r="N281" s="3"/>
      <c r="O281" s="3"/>
    </row>
    <row r="282" spans="11:15" s="2" customFormat="1" x14ac:dyDescent="0.2">
      <c r="K282" s="3"/>
      <c r="L282" s="3"/>
      <c r="M282" s="3"/>
      <c r="N282" s="3"/>
      <c r="O282" s="3"/>
    </row>
    <row r="283" spans="11:15" s="2" customFormat="1" x14ac:dyDescent="0.2">
      <c r="K283" s="3"/>
      <c r="L283" s="3"/>
      <c r="M283" s="3"/>
      <c r="N283" s="3"/>
      <c r="O283" s="3"/>
    </row>
    <row r="284" spans="11:15" s="2" customFormat="1" x14ac:dyDescent="0.2">
      <c r="K284" s="3"/>
      <c r="L284" s="3"/>
      <c r="M284" s="3"/>
      <c r="N284" s="3"/>
      <c r="O284" s="3"/>
    </row>
    <row r="285" spans="11:15" s="2" customFormat="1" x14ac:dyDescent="0.2">
      <c r="K285" s="3"/>
      <c r="L285" s="3"/>
      <c r="M285" s="3"/>
      <c r="N285" s="3"/>
      <c r="O285" s="3"/>
    </row>
    <row r="286" spans="11:15" s="2" customFormat="1" x14ac:dyDescent="0.2">
      <c r="K286" s="3"/>
      <c r="L286" s="3"/>
      <c r="M286" s="3"/>
      <c r="N286" s="3"/>
      <c r="O286" s="3"/>
    </row>
    <row r="287" spans="11:15" s="2" customFormat="1" x14ac:dyDescent="0.2">
      <c r="K287" s="3"/>
      <c r="L287" s="3"/>
      <c r="M287" s="3"/>
      <c r="N287" s="3"/>
      <c r="O287" s="3"/>
    </row>
    <row r="288" spans="11:15" s="2" customFormat="1" x14ac:dyDescent="0.2">
      <c r="K288" s="3"/>
      <c r="L288" s="3"/>
      <c r="M288" s="3"/>
      <c r="N288" s="3"/>
      <c r="O288" s="3"/>
    </row>
    <row r="289" spans="11:15" s="2" customFormat="1" x14ac:dyDescent="0.2">
      <c r="K289" s="3"/>
      <c r="L289" s="3"/>
      <c r="M289" s="3"/>
      <c r="N289" s="3"/>
      <c r="O289" s="3"/>
    </row>
    <row r="290" spans="11:15" s="2" customFormat="1" x14ac:dyDescent="0.2">
      <c r="K290" s="3"/>
      <c r="L290" s="3"/>
      <c r="M290" s="3"/>
      <c r="N290" s="3"/>
      <c r="O290" s="3"/>
    </row>
    <row r="291" spans="11:15" s="2" customFormat="1" x14ac:dyDescent="0.2">
      <c r="K291" s="3"/>
      <c r="L291" s="3"/>
      <c r="M291" s="3"/>
      <c r="N291" s="3"/>
      <c r="O291" s="3"/>
    </row>
    <row r="292" spans="11:15" s="2" customFormat="1" x14ac:dyDescent="0.2">
      <c r="K292" s="3"/>
      <c r="L292" s="3"/>
      <c r="M292" s="3"/>
      <c r="N292" s="3"/>
      <c r="O292" s="3"/>
    </row>
    <row r="293" spans="11:15" s="2" customFormat="1" x14ac:dyDescent="0.2">
      <c r="K293" s="3"/>
      <c r="L293" s="3"/>
      <c r="M293" s="3"/>
      <c r="N293" s="3"/>
      <c r="O293" s="3"/>
    </row>
    <row r="294" spans="11:15" s="2" customFormat="1" x14ac:dyDescent="0.2">
      <c r="K294" s="3"/>
      <c r="L294" s="3"/>
      <c r="M294" s="3"/>
      <c r="N294" s="3"/>
      <c r="O294" s="3"/>
    </row>
    <row r="295" spans="11:15" s="2" customFormat="1" x14ac:dyDescent="0.2">
      <c r="K295" s="3"/>
      <c r="L295" s="3"/>
      <c r="M295" s="3"/>
      <c r="N295" s="3"/>
      <c r="O295" s="3"/>
    </row>
    <row r="296" spans="11:15" s="2" customFormat="1" x14ac:dyDescent="0.2">
      <c r="K296" s="3"/>
      <c r="L296" s="3"/>
      <c r="M296" s="3"/>
      <c r="N296" s="3"/>
      <c r="O296" s="3"/>
    </row>
    <row r="297" spans="11:15" s="2" customFormat="1" x14ac:dyDescent="0.2">
      <c r="K297" s="3"/>
      <c r="L297" s="3"/>
      <c r="M297" s="3"/>
      <c r="N297" s="3"/>
      <c r="O297" s="3"/>
    </row>
    <row r="298" spans="11:15" s="2" customFormat="1" x14ac:dyDescent="0.2">
      <c r="K298" s="3"/>
      <c r="L298" s="3"/>
      <c r="M298" s="3"/>
      <c r="N298" s="3"/>
      <c r="O298" s="3"/>
    </row>
    <row r="299" spans="11:15" s="2" customFormat="1" x14ac:dyDescent="0.2">
      <c r="K299" s="3"/>
      <c r="L299" s="3"/>
      <c r="M299" s="3"/>
      <c r="N299" s="3"/>
      <c r="O299" s="3"/>
    </row>
    <row r="300" spans="11:15" s="2" customFormat="1" x14ac:dyDescent="0.2">
      <c r="K300" s="3"/>
      <c r="L300" s="3"/>
      <c r="M300" s="3"/>
      <c r="N300" s="3"/>
      <c r="O300" s="3"/>
    </row>
    <row r="301" spans="11:15" s="2" customFormat="1" x14ac:dyDescent="0.2">
      <c r="K301" s="3"/>
      <c r="L301" s="3"/>
      <c r="M301" s="3"/>
      <c r="N301" s="3"/>
      <c r="O301" s="3"/>
    </row>
    <row r="302" spans="11:15" s="2" customFormat="1" x14ac:dyDescent="0.2">
      <c r="K302" s="3"/>
      <c r="L302" s="3"/>
      <c r="M302" s="3"/>
      <c r="N302" s="3"/>
      <c r="O302" s="3"/>
    </row>
    <row r="303" spans="11:15" s="2" customFormat="1" x14ac:dyDescent="0.2">
      <c r="K303" s="3"/>
      <c r="L303" s="3"/>
      <c r="M303" s="3"/>
      <c r="N303" s="3"/>
      <c r="O303" s="3"/>
    </row>
    <row r="304" spans="11:15" s="2" customFormat="1" x14ac:dyDescent="0.2">
      <c r="K304" s="3"/>
      <c r="L304" s="3"/>
      <c r="M304" s="3"/>
      <c r="N304" s="3"/>
      <c r="O304" s="3"/>
    </row>
    <row r="305" spans="11:15" s="2" customFormat="1" x14ac:dyDescent="0.2">
      <c r="K305" s="3"/>
      <c r="L305" s="3"/>
      <c r="M305" s="3"/>
      <c r="N305" s="3"/>
      <c r="O305" s="3"/>
    </row>
    <row r="306" spans="11:15" s="2" customFormat="1" x14ac:dyDescent="0.2">
      <c r="K306" s="3"/>
      <c r="L306" s="3"/>
      <c r="M306" s="3"/>
      <c r="N306" s="3"/>
      <c r="O306" s="3"/>
    </row>
    <row r="307" spans="11:15" s="2" customFormat="1" x14ac:dyDescent="0.2">
      <c r="K307" s="3"/>
      <c r="L307" s="3"/>
      <c r="M307" s="3"/>
      <c r="N307" s="3"/>
      <c r="O307" s="3"/>
    </row>
    <row r="308" spans="11:15" s="2" customFormat="1" x14ac:dyDescent="0.2">
      <c r="K308" s="3"/>
      <c r="L308" s="3"/>
      <c r="M308" s="3"/>
      <c r="N308" s="3"/>
      <c r="O308" s="3"/>
    </row>
    <row r="309" spans="11:15" s="2" customFormat="1" x14ac:dyDescent="0.2">
      <c r="K309" s="3"/>
      <c r="L309" s="3"/>
      <c r="M309" s="3"/>
      <c r="N309" s="3"/>
      <c r="O309" s="3"/>
    </row>
    <row r="310" spans="11:15" s="2" customFormat="1" x14ac:dyDescent="0.2">
      <c r="K310" s="3"/>
      <c r="L310" s="3"/>
      <c r="M310" s="3"/>
      <c r="N310" s="3"/>
      <c r="O310" s="3"/>
    </row>
    <row r="311" spans="11:15" s="2" customFormat="1" x14ac:dyDescent="0.2">
      <c r="K311" s="3"/>
      <c r="L311" s="3"/>
      <c r="M311" s="3"/>
      <c r="N311" s="3"/>
      <c r="O311" s="3"/>
    </row>
    <row r="312" spans="11:15" s="2" customFormat="1" x14ac:dyDescent="0.2">
      <c r="K312" s="3"/>
      <c r="L312" s="3"/>
      <c r="M312" s="3"/>
      <c r="N312" s="3"/>
      <c r="O312" s="3"/>
    </row>
    <row r="313" spans="11:15" s="2" customFormat="1" x14ac:dyDescent="0.2">
      <c r="K313" s="3"/>
      <c r="L313" s="3"/>
      <c r="M313" s="3"/>
      <c r="N313" s="3"/>
      <c r="O313" s="3"/>
    </row>
    <row r="314" spans="11:15" s="2" customFormat="1" x14ac:dyDescent="0.2">
      <c r="K314" s="3"/>
      <c r="L314" s="3"/>
      <c r="M314" s="3"/>
      <c r="N314" s="3"/>
      <c r="O314" s="3"/>
    </row>
    <row r="315" spans="11:15" s="2" customFormat="1" x14ac:dyDescent="0.2">
      <c r="K315" s="3"/>
      <c r="L315" s="3"/>
      <c r="M315" s="3"/>
      <c r="N315" s="3"/>
      <c r="O315" s="3"/>
    </row>
    <row r="316" spans="11:15" s="2" customFormat="1" x14ac:dyDescent="0.2">
      <c r="K316" s="3"/>
      <c r="L316" s="3"/>
      <c r="M316" s="3"/>
      <c r="N316" s="3"/>
      <c r="O316" s="3"/>
    </row>
    <row r="317" spans="11:15" s="2" customFormat="1" x14ac:dyDescent="0.2">
      <c r="K317" s="3"/>
      <c r="L317" s="3"/>
      <c r="M317" s="3"/>
      <c r="N317" s="3"/>
      <c r="O317" s="3"/>
    </row>
    <row r="318" spans="11:15" s="2" customFormat="1" x14ac:dyDescent="0.2">
      <c r="K318" s="3"/>
      <c r="L318" s="3"/>
      <c r="M318" s="3"/>
      <c r="N318" s="3"/>
      <c r="O318" s="3"/>
    </row>
    <row r="319" spans="11:15" s="2" customFormat="1" x14ac:dyDescent="0.2">
      <c r="K319" s="3"/>
      <c r="L319" s="3"/>
      <c r="M319" s="3"/>
      <c r="N319" s="3"/>
      <c r="O319" s="3"/>
    </row>
    <row r="320" spans="11:15" s="2" customFormat="1" x14ac:dyDescent="0.2">
      <c r="K320" s="3"/>
      <c r="L320" s="3"/>
      <c r="M320" s="3"/>
      <c r="N320" s="3"/>
      <c r="O320" s="3"/>
    </row>
    <row r="321" spans="11:15" s="2" customFormat="1" x14ac:dyDescent="0.2">
      <c r="K321" s="3"/>
      <c r="L321" s="3"/>
      <c r="M321" s="3"/>
      <c r="N321" s="3"/>
      <c r="O321" s="3"/>
    </row>
    <row r="322" spans="11:15" s="2" customFormat="1" x14ac:dyDescent="0.2">
      <c r="K322" s="3"/>
      <c r="L322" s="3"/>
      <c r="M322" s="3"/>
      <c r="N322" s="3"/>
      <c r="O322" s="3"/>
    </row>
    <row r="323" spans="11:15" s="2" customFormat="1" x14ac:dyDescent="0.2">
      <c r="K323" s="3"/>
      <c r="L323" s="3"/>
      <c r="M323" s="3"/>
      <c r="N323" s="3"/>
      <c r="O323" s="3"/>
    </row>
    <row r="324" spans="11:15" s="2" customFormat="1" x14ac:dyDescent="0.2">
      <c r="K324" s="3"/>
      <c r="L324" s="3"/>
      <c r="M324" s="3"/>
      <c r="N324" s="3"/>
      <c r="O324" s="3"/>
    </row>
    <row r="325" spans="11:15" s="2" customFormat="1" x14ac:dyDescent="0.2">
      <c r="K325" s="3"/>
      <c r="L325" s="3"/>
      <c r="M325" s="3"/>
      <c r="N325" s="3"/>
      <c r="O325" s="3"/>
    </row>
    <row r="326" spans="11:15" s="2" customFormat="1" x14ac:dyDescent="0.2">
      <c r="K326" s="3"/>
      <c r="L326" s="3"/>
      <c r="M326" s="3"/>
      <c r="N326" s="3"/>
      <c r="O326" s="3"/>
    </row>
    <row r="327" spans="11:15" s="2" customFormat="1" x14ac:dyDescent="0.2">
      <c r="K327" s="3"/>
      <c r="L327" s="3"/>
      <c r="M327" s="3"/>
      <c r="N327" s="3"/>
      <c r="O327" s="3"/>
    </row>
    <row r="328" spans="11:15" s="2" customFormat="1" x14ac:dyDescent="0.2">
      <c r="K328" s="3"/>
      <c r="L328" s="3"/>
      <c r="M328" s="3"/>
      <c r="N328" s="3"/>
      <c r="O328" s="3"/>
    </row>
    <row r="329" spans="11:15" s="2" customFormat="1" x14ac:dyDescent="0.2">
      <c r="K329" s="3"/>
      <c r="L329" s="3"/>
      <c r="M329" s="3"/>
      <c r="N329" s="3"/>
      <c r="O329" s="3"/>
    </row>
    <row r="330" spans="11:15" s="2" customFormat="1" x14ac:dyDescent="0.2">
      <c r="K330" s="3"/>
      <c r="L330" s="3"/>
      <c r="M330" s="3"/>
      <c r="N330" s="3"/>
      <c r="O330" s="3"/>
    </row>
    <row r="331" spans="11:15" s="2" customFormat="1" x14ac:dyDescent="0.2">
      <c r="K331" s="3"/>
      <c r="L331" s="3"/>
      <c r="M331" s="3"/>
      <c r="N331" s="3"/>
      <c r="O331" s="3"/>
    </row>
    <row r="332" spans="11:15" s="2" customFormat="1" x14ac:dyDescent="0.2">
      <c r="K332" s="3"/>
      <c r="L332" s="3"/>
      <c r="M332" s="3"/>
      <c r="N332" s="3"/>
      <c r="O332" s="3"/>
    </row>
    <row r="333" spans="11:15" s="2" customFormat="1" x14ac:dyDescent="0.2">
      <c r="K333" s="3"/>
      <c r="L333" s="3"/>
      <c r="M333" s="3"/>
      <c r="N333" s="3"/>
      <c r="O333" s="3"/>
    </row>
    <row r="334" spans="11:15" s="2" customFormat="1" x14ac:dyDescent="0.2">
      <c r="K334" s="3"/>
      <c r="L334" s="3"/>
      <c r="M334" s="3"/>
      <c r="N334" s="3"/>
      <c r="O334" s="3"/>
    </row>
  </sheetData>
  <mergeCells count="1177">
    <mergeCell ref="Z227:Z229"/>
    <mergeCell ref="Z230:Z232"/>
    <mergeCell ref="Z233:Z235"/>
    <mergeCell ref="Z236:Z238"/>
    <mergeCell ref="Z195:Z197"/>
    <mergeCell ref="Z198:Z200"/>
    <mergeCell ref="Z201:Z203"/>
    <mergeCell ref="Z207:Z209"/>
    <mergeCell ref="Z212:Z214"/>
    <mergeCell ref="Z215:Z217"/>
    <mergeCell ref="Z218:Z220"/>
    <mergeCell ref="Z221:Z223"/>
    <mergeCell ref="Z224:Z226"/>
    <mergeCell ref="Z192:Z194"/>
    <mergeCell ref="Z204:Z206"/>
    <mergeCell ref="V195:V197"/>
    <mergeCell ref="W195:W197"/>
    <mergeCell ref="X198:X200"/>
    <mergeCell ref="W218:W220"/>
    <mergeCell ref="W207:W209"/>
    <mergeCell ref="V212:V214"/>
    <mergeCell ref="W212:W214"/>
    <mergeCell ref="Y227:Y229"/>
    <mergeCell ref="Y230:Y232"/>
    <mergeCell ref="Y233:Y235"/>
    <mergeCell ref="Y236:Y238"/>
    <mergeCell ref="Y221:Y223"/>
    <mergeCell ref="X218:X220"/>
    <mergeCell ref="V224:V226"/>
    <mergeCell ref="W224:W226"/>
    <mergeCell ref="X224:X226"/>
    <mergeCell ref="Z157:Z159"/>
    <mergeCell ref="Z160:Z162"/>
    <mergeCell ref="Z163:Z165"/>
    <mergeCell ref="V98:V100"/>
    <mergeCell ref="W98:W100"/>
    <mergeCell ref="X127:X129"/>
    <mergeCell ref="X130:X132"/>
    <mergeCell ref="U101:U103"/>
    <mergeCell ref="A195:A197"/>
    <mergeCell ref="B195:B197"/>
    <mergeCell ref="C195:C197"/>
    <mergeCell ref="D195:D197"/>
    <mergeCell ref="E174:E176"/>
    <mergeCell ref="E192:E194"/>
    <mergeCell ref="B154:B156"/>
    <mergeCell ref="Z154:Z156"/>
    <mergeCell ref="T195:T197"/>
    <mergeCell ref="U195:U197"/>
    <mergeCell ref="R154:R156"/>
    <mergeCell ref="S154:S156"/>
    <mergeCell ref="T154:T156"/>
    <mergeCell ref="U154:U156"/>
    <mergeCell ref="Z133:Z135"/>
    <mergeCell ref="Z136:Z138"/>
    <mergeCell ref="Z139:Z141"/>
    <mergeCell ref="Z142:Z144"/>
    <mergeCell ref="Z148:Z150"/>
    <mergeCell ref="Z151:Z153"/>
    <mergeCell ref="Z107:Z109"/>
    <mergeCell ref="Z112:Z114"/>
    <mergeCell ref="Z115:Z117"/>
    <mergeCell ref="Z118:Z120"/>
    <mergeCell ref="Z121:Z123"/>
    <mergeCell ref="Z124:Z126"/>
    <mergeCell ref="Z127:Z129"/>
    <mergeCell ref="Z130:Z132"/>
    <mergeCell ref="Z95:Z97"/>
    <mergeCell ref="Z98:Z100"/>
    <mergeCell ref="Z101:Z103"/>
    <mergeCell ref="Z104:Z106"/>
    <mergeCell ref="Z18:Z20"/>
    <mergeCell ref="G8:G13"/>
    <mergeCell ref="F6:F13"/>
    <mergeCell ref="T18:T20"/>
    <mergeCell ref="U18:U20"/>
    <mergeCell ref="V18:V20"/>
    <mergeCell ref="W18:W20"/>
    <mergeCell ref="P27:P29"/>
    <mergeCell ref="Q27:Q29"/>
    <mergeCell ref="R27:R29"/>
    <mergeCell ref="S27:S29"/>
    <mergeCell ref="T27:T29"/>
    <mergeCell ref="W27:W29"/>
    <mergeCell ref="W24:W26"/>
    <mergeCell ref="X24:X26"/>
    <mergeCell ref="R18:R20"/>
    <mergeCell ref="S18:S20"/>
    <mergeCell ref="X18:X20"/>
    <mergeCell ref="P21:P23"/>
    <mergeCell ref="Q21:Q23"/>
    <mergeCell ref="R21:R23"/>
    <mergeCell ref="W112:W114"/>
    <mergeCell ref="T121:T123"/>
    <mergeCell ref="P18:P20"/>
    <mergeCell ref="X115:X117"/>
    <mergeCell ref="W157:W159"/>
    <mergeCell ref="W121:W123"/>
    <mergeCell ref="X121:X123"/>
    <mergeCell ref="W115:W117"/>
    <mergeCell ref="V118:V120"/>
    <mergeCell ref="P136:P138"/>
    <mergeCell ref="Q136:Q138"/>
    <mergeCell ref="P139:P141"/>
    <mergeCell ref="Q139:Q141"/>
    <mergeCell ref="P151:P153"/>
    <mergeCell ref="Q151:Q153"/>
    <mergeCell ref="R151:R153"/>
    <mergeCell ref="S151:S153"/>
    <mergeCell ref="W104:W106"/>
    <mergeCell ref="X104:X106"/>
    <mergeCell ref="V112:V114"/>
    <mergeCell ref="W124:W126"/>
    <mergeCell ref="X112:X114"/>
    <mergeCell ref="V124:V126"/>
    <mergeCell ref="T145:T147"/>
    <mergeCell ref="U145:U147"/>
    <mergeCell ref="V145:V147"/>
    <mergeCell ref="X139:X141"/>
    <mergeCell ref="V163:V165"/>
    <mergeCell ref="V154:V156"/>
    <mergeCell ref="W154:W156"/>
    <mergeCell ref="E124:E126"/>
    <mergeCell ref="S21:S23"/>
    <mergeCell ref="T21:T23"/>
    <mergeCell ref="U21:U23"/>
    <mergeCell ref="U27:U29"/>
    <mergeCell ref="V27:V29"/>
    <mergeCell ref="A198:A200"/>
    <mergeCell ref="B198:B200"/>
    <mergeCell ref="C198:C200"/>
    <mergeCell ref="D198:D200"/>
    <mergeCell ref="E198:E200"/>
    <mergeCell ref="P198:P200"/>
    <mergeCell ref="Q198:Q200"/>
    <mergeCell ref="R198:R200"/>
    <mergeCell ref="S198:S200"/>
    <mergeCell ref="E195:E197"/>
    <mergeCell ref="P195:P197"/>
    <mergeCell ref="Q195:Q197"/>
    <mergeCell ref="C104:C106"/>
    <mergeCell ref="D104:D106"/>
    <mergeCell ref="E104:E106"/>
    <mergeCell ref="P104:P106"/>
    <mergeCell ref="Q104:Q106"/>
    <mergeCell ref="X27:X29"/>
    <mergeCell ref="P24:P26"/>
    <mergeCell ref="Q24:Q26"/>
    <mergeCell ref="R24:R26"/>
    <mergeCell ref="X118:X120"/>
    <mergeCell ref="A201:A203"/>
    <mergeCell ref="B201:B203"/>
    <mergeCell ref="T201:T203"/>
    <mergeCell ref="T192:T194"/>
    <mergeCell ref="U192:U194"/>
    <mergeCell ref="C201:C203"/>
    <mergeCell ref="D201:D203"/>
    <mergeCell ref="E201:E203"/>
    <mergeCell ref="P201:P203"/>
    <mergeCell ref="Q201:Q203"/>
    <mergeCell ref="R201:R203"/>
    <mergeCell ref="S201:S203"/>
    <mergeCell ref="U198:U200"/>
    <mergeCell ref="S192:S194"/>
    <mergeCell ref="D192:D194"/>
    <mergeCell ref="T198:T200"/>
    <mergeCell ref="R195:R197"/>
    <mergeCell ref="S195:S197"/>
    <mergeCell ref="R192:R194"/>
    <mergeCell ref="A154:A156"/>
    <mergeCell ref="A192:A194"/>
    <mergeCell ref="B192:B194"/>
    <mergeCell ref="P192:P194"/>
    <mergeCell ref="Q192:Q194"/>
    <mergeCell ref="D174:D176"/>
    <mergeCell ref="C80:C82"/>
    <mergeCell ref="D80:D82"/>
    <mergeCell ref="E80:E82"/>
    <mergeCell ref="P83:P85"/>
    <mergeCell ref="Q83:Q85"/>
    <mergeCell ref="P80:P82"/>
    <mergeCell ref="Q80:Q82"/>
    <mergeCell ref="D83:D85"/>
    <mergeCell ref="E83:E85"/>
    <mergeCell ref="A124:A126"/>
    <mergeCell ref="B124:B126"/>
    <mergeCell ref="C124:C126"/>
    <mergeCell ref="D124:D126"/>
    <mergeCell ref="A104:A106"/>
    <mergeCell ref="B104:B106"/>
    <mergeCell ref="P95:P97"/>
    <mergeCell ref="Q95:Q97"/>
    <mergeCell ref="P101:P103"/>
    <mergeCell ref="B83:B85"/>
    <mergeCell ref="E98:E100"/>
    <mergeCell ref="B95:B97"/>
    <mergeCell ref="D89:D91"/>
    <mergeCell ref="E89:E91"/>
    <mergeCell ref="C83:C85"/>
    <mergeCell ref="D112:D114"/>
    <mergeCell ref="A107:B109"/>
    <mergeCell ref="A101:A103"/>
    <mergeCell ref="B101:B103"/>
    <mergeCell ref="D95:D97"/>
    <mergeCell ref="A98:A100"/>
    <mergeCell ref="B98:B100"/>
    <mergeCell ref="C98:C100"/>
    <mergeCell ref="D98:D100"/>
    <mergeCell ref="V92:V94"/>
    <mergeCell ref="S95:S97"/>
    <mergeCell ref="C68:C70"/>
    <mergeCell ref="D68:D70"/>
    <mergeCell ref="E68:E70"/>
    <mergeCell ref="D86:D88"/>
    <mergeCell ref="E71:E73"/>
    <mergeCell ref="Q71:Q73"/>
    <mergeCell ref="R71:R73"/>
    <mergeCell ref="R80:R82"/>
    <mergeCell ref="S80:S82"/>
    <mergeCell ref="R83:R85"/>
    <mergeCell ref="S83:S85"/>
    <mergeCell ref="R95:R97"/>
    <mergeCell ref="C77:C79"/>
    <mergeCell ref="D77:D79"/>
    <mergeCell ref="E77:E79"/>
    <mergeCell ref="C71:C73"/>
    <mergeCell ref="D71:D73"/>
    <mergeCell ref="T83:T85"/>
    <mergeCell ref="C86:C88"/>
    <mergeCell ref="T86:T88"/>
    <mergeCell ref="U86:U88"/>
    <mergeCell ref="V86:V88"/>
    <mergeCell ref="B189:B191"/>
    <mergeCell ref="C189:C191"/>
    <mergeCell ref="Q189:Q191"/>
    <mergeCell ref="D189:D191"/>
    <mergeCell ref="E189:E191"/>
    <mergeCell ref="P189:P191"/>
    <mergeCell ref="P180:P182"/>
    <mergeCell ref="Q180:Q182"/>
    <mergeCell ref="Q183:Q185"/>
    <mergeCell ref="R189:R191"/>
    <mergeCell ref="R180:R182"/>
    <mergeCell ref="U104:U106"/>
    <mergeCell ref="T151:T153"/>
    <mergeCell ref="U151:U153"/>
    <mergeCell ref="C92:C94"/>
    <mergeCell ref="D92:D94"/>
    <mergeCell ref="E92:E94"/>
    <mergeCell ref="E95:E97"/>
    <mergeCell ref="D101:D103"/>
    <mergeCell ref="E101:E103"/>
    <mergeCell ref="U177:U179"/>
    <mergeCell ref="R136:R138"/>
    <mergeCell ref="S136:S138"/>
    <mergeCell ref="C107:C109"/>
    <mergeCell ref="D107:D109"/>
    <mergeCell ref="E107:E109"/>
    <mergeCell ref="D115:D117"/>
    <mergeCell ref="E115:E117"/>
    <mergeCell ref="U168:U170"/>
    <mergeCell ref="C160:C162"/>
    <mergeCell ref="D160:D162"/>
    <mergeCell ref="D157:D159"/>
    <mergeCell ref="D127:D129"/>
    <mergeCell ref="T112:T114"/>
    <mergeCell ref="U112:U114"/>
    <mergeCell ref="T107:T109"/>
    <mergeCell ref="E112:E114"/>
    <mergeCell ref="P112:P114"/>
    <mergeCell ref="Q112:Q114"/>
    <mergeCell ref="R112:R114"/>
    <mergeCell ref="T163:T165"/>
    <mergeCell ref="R118:R120"/>
    <mergeCell ref="S118:S120"/>
    <mergeCell ref="T118:T120"/>
    <mergeCell ref="T115:T117"/>
    <mergeCell ref="U115:U117"/>
    <mergeCell ref="S127:S129"/>
    <mergeCell ref="Q157:Q159"/>
    <mergeCell ref="P160:P162"/>
    <mergeCell ref="Q160:Q162"/>
    <mergeCell ref="D139:D141"/>
    <mergeCell ref="C139:C141"/>
    <mergeCell ref="B115:B117"/>
    <mergeCell ref="C115:C117"/>
    <mergeCell ref="R139:R141"/>
    <mergeCell ref="S139:S141"/>
    <mergeCell ref="T139:T141"/>
    <mergeCell ref="T148:T150"/>
    <mergeCell ref="U148:U150"/>
    <mergeCell ref="E118:E120"/>
    <mergeCell ref="B136:B138"/>
    <mergeCell ref="C136:C138"/>
    <mergeCell ref="D136:D138"/>
    <mergeCell ref="P124:P126"/>
    <mergeCell ref="Q124:Q126"/>
    <mergeCell ref="B60:B62"/>
    <mergeCell ref="D212:D214"/>
    <mergeCell ref="E212:E214"/>
    <mergeCell ref="A215:A217"/>
    <mergeCell ref="B215:B217"/>
    <mergeCell ref="C215:C217"/>
    <mergeCell ref="D215:D217"/>
    <mergeCell ref="E215:E217"/>
    <mergeCell ref="A121:A123"/>
    <mergeCell ref="C183:C185"/>
    <mergeCell ref="D183:D185"/>
    <mergeCell ref="E183:E185"/>
    <mergeCell ref="D168:D170"/>
    <mergeCell ref="E168:E170"/>
    <mergeCell ref="A177:A179"/>
    <mergeCell ref="B177:B179"/>
    <mergeCell ref="C177:C179"/>
    <mergeCell ref="D177:D179"/>
    <mergeCell ref="E177:E179"/>
    <mergeCell ref="A180:A182"/>
    <mergeCell ref="B180:B182"/>
    <mergeCell ref="C180:C182"/>
    <mergeCell ref="D180:D182"/>
    <mergeCell ref="A167:B167"/>
    <mergeCell ref="E151:E153"/>
    <mergeCell ref="C192:C194"/>
    <mergeCell ref="A163:B165"/>
    <mergeCell ref="C163:C165"/>
    <mergeCell ref="A171:A173"/>
    <mergeCell ref="B171:B173"/>
    <mergeCell ref="C171:C173"/>
    <mergeCell ref="A111:B111"/>
    <mergeCell ref="F5:O5"/>
    <mergeCell ref="Y9:Y11"/>
    <mergeCell ref="A83:A85"/>
    <mergeCell ref="A18:A20"/>
    <mergeCell ref="B18:B20"/>
    <mergeCell ref="A80:A82"/>
    <mergeCell ref="B80:B82"/>
    <mergeCell ref="A74:A76"/>
    <mergeCell ref="B74:B76"/>
    <mergeCell ref="A30:A32"/>
    <mergeCell ref="B30:B32"/>
    <mergeCell ref="A21:A23"/>
    <mergeCell ref="B21:B23"/>
    <mergeCell ref="A68:A70"/>
    <mergeCell ref="B68:B70"/>
    <mergeCell ref="A66:B66"/>
    <mergeCell ref="A63:B65"/>
    <mergeCell ref="A57:A59"/>
    <mergeCell ref="B57:B59"/>
    <mergeCell ref="A67:B67"/>
    <mergeCell ref="A17:B17"/>
    <mergeCell ref="A24:A26"/>
    <mergeCell ref="B24:B26"/>
    <mergeCell ref="A92:A94"/>
    <mergeCell ref="B92:B94"/>
    <mergeCell ref="C6:C13"/>
    <mergeCell ref="R8:R13"/>
    <mergeCell ref="Q6:Q13"/>
    <mergeCell ref="P6:P13"/>
    <mergeCell ref="C24:C26"/>
    <mergeCell ref="D24:D26"/>
    <mergeCell ref="E24:E26"/>
    <mergeCell ref="A27:A29"/>
    <mergeCell ref="B27:B29"/>
    <mergeCell ref="C27:C29"/>
    <mergeCell ref="A15:B15"/>
    <mergeCell ref="A16:B16"/>
    <mergeCell ref="E27:E29"/>
    <mergeCell ref="D27:D29"/>
    <mergeCell ref="B86:B88"/>
    <mergeCell ref="A86:A88"/>
    <mergeCell ref="E60:E62"/>
    <mergeCell ref="A71:A73"/>
    <mergeCell ref="B71:B73"/>
    <mergeCell ref="E74:E76"/>
    <mergeCell ref="C74:C76"/>
    <mergeCell ref="D74:D76"/>
    <mergeCell ref="Q18:Q20"/>
    <mergeCell ref="P1:X1"/>
    <mergeCell ref="A3:X3"/>
    <mergeCell ref="J9:J13"/>
    <mergeCell ref="K9:K13"/>
    <mergeCell ref="L9:L13"/>
    <mergeCell ref="M9:M13"/>
    <mergeCell ref="S9:S13"/>
    <mergeCell ref="T9:T13"/>
    <mergeCell ref="U9:U13"/>
    <mergeCell ref="V9:V13"/>
    <mergeCell ref="W9:W13"/>
    <mergeCell ref="X9:X13"/>
    <mergeCell ref="H9:H13"/>
    <mergeCell ref="I9:I13"/>
    <mergeCell ref="C5:D5"/>
    <mergeCell ref="E5:E13"/>
    <mergeCell ref="D6:D13"/>
    <mergeCell ref="P2:X2"/>
    <mergeCell ref="B5:B13"/>
    <mergeCell ref="N9:N11"/>
    <mergeCell ref="P5:Z5"/>
    <mergeCell ref="R6:Z7"/>
    <mergeCell ref="S8:Z8"/>
    <mergeCell ref="Z9:Z11"/>
    <mergeCell ref="H8:O8"/>
    <mergeCell ref="G6:O7"/>
    <mergeCell ref="A5:A13"/>
    <mergeCell ref="O9:O13"/>
    <mergeCell ref="D121:D123"/>
    <mergeCell ref="D33:D35"/>
    <mergeCell ref="E33:E35"/>
    <mergeCell ref="C18:C20"/>
    <mergeCell ref="D18:D20"/>
    <mergeCell ref="E18:E20"/>
    <mergeCell ref="C30:C32"/>
    <mergeCell ref="D30:D32"/>
    <mergeCell ref="E30:E32"/>
    <mergeCell ref="C21:C23"/>
    <mergeCell ref="A218:A220"/>
    <mergeCell ref="B218:B220"/>
    <mergeCell ref="D21:D23"/>
    <mergeCell ref="E21:E23"/>
    <mergeCell ref="C33:C35"/>
    <mergeCell ref="A39:A41"/>
    <mergeCell ref="D163:D165"/>
    <mergeCell ref="A133:A135"/>
    <mergeCell ref="A136:A138"/>
    <mergeCell ref="A160:A162"/>
    <mergeCell ref="B160:B162"/>
    <mergeCell ref="C95:C97"/>
    <mergeCell ref="A112:A114"/>
    <mergeCell ref="B112:B114"/>
    <mergeCell ref="A110:B110"/>
    <mergeCell ref="A54:A56"/>
    <mergeCell ref="A77:A79"/>
    <mergeCell ref="B77:B79"/>
    <mergeCell ref="A48:A50"/>
    <mergeCell ref="B48:B50"/>
    <mergeCell ref="A42:A44"/>
    <mergeCell ref="B42:B44"/>
    <mergeCell ref="A236:B238"/>
    <mergeCell ref="C236:C238"/>
    <mergeCell ref="D236:D238"/>
    <mergeCell ref="E236:E238"/>
    <mergeCell ref="P236:P238"/>
    <mergeCell ref="Q236:Q238"/>
    <mergeCell ref="R236:R238"/>
    <mergeCell ref="S236:S238"/>
    <mergeCell ref="T236:T238"/>
    <mergeCell ref="E218:E220"/>
    <mergeCell ref="A211:B211"/>
    <mergeCell ref="A212:A214"/>
    <mergeCell ref="B212:B214"/>
    <mergeCell ref="X221:X223"/>
    <mergeCell ref="A227:A229"/>
    <mergeCell ref="B227:B229"/>
    <mergeCell ref="C227:C229"/>
    <mergeCell ref="D227:D229"/>
    <mergeCell ref="E230:E232"/>
    <mergeCell ref="P230:P232"/>
    <mergeCell ref="Q230:Q232"/>
    <mergeCell ref="R230:R232"/>
    <mergeCell ref="S230:S232"/>
    <mergeCell ref="T230:T232"/>
    <mergeCell ref="U230:U232"/>
    <mergeCell ref="V230:V232"/>
    <mergeCell ref="W230:W232"/>
    <mergeCell ref="X230:X232"/>
    <mergeCell ref="D224:D226"/>
    <mergeCell ref="E224:E226"/>
    <mergeCell ref="C218:C220"/>
    <mergeCell ref="C212:C214"/>
    <mergeCell ref="U163:U165"/>
    <mergeCell ref="E227:E229"/>
    <mergeCell ref="U236:U238"/>
    <mergeCell ref="V236:V238"/>
    <mergeCell ref="W236:W238"/>
    <mergeCell ref="X236:X238"/>
    <mergeCell ref="X168:X170"/>
    <mergeCell ref="U207:U209"/>
    <mergeCell ref="X151:X153"/>
    <mergeCell ref="S160:S162"/>
    <mergeCell ref="X124:X126"/>
    <mergeCell ref="X195:X197"/>
    <mergeCell ref="T189:T191"/>
    <mergeCell ref="U189:U191"/>
    <mergeCell ref="V189:V191"/>
    <mergeCell ref="S180:S182"/>
    <mergeCell ref="S186:S188"/>
    <mergeCell ref="S183:S185"/>
    <mergeCell ref="T133:T135"/>
    <mergeCell ref="U133:U135"/>
    <mergeCell ref="V171:V173"/>
    <mergeCell ref="Q133:Q135"/>
    <mergeCell ref="E154:E156"/>
    <mergeCell ref="P154:P156"/>
    <mergeCell ref="E163:E165"/>
    <mergeCell ref="U212:U214"/>
    <mergeCell ref="X154:X156"/>
    <mergeCell ref="X145:X147"/>
    <mergeCell ref="T127:T129"/>
    <mergeCell ref="P233:P235"/>
    <mergeCell ref="W163:W165"/>
    <mergeCell ref="X163:X165"/>
    <mergeCell ref="A233:B235"/>
    <mergeCell ref="C233:C235"/>
    <mergeCell ref="D233:D235"/>
    <mergeCell ref="E233:E235"/>
    <mergeCell ref="P115:P117"/>
    <mergeCell ref="C151:C153"/>
    <mergeCell ref="D151:D153"/>
    <mergeCell ref="A157:A159"/>
    <mergeCell ref="B157:B159"/>
    <mergeCell ref="C157:C159"/>
    <mergeCell ref="C154:C156"/>
    <mergeCell ref="B221:B223"/>
    <mergeCell ref="C221:C223"/>
    <mergeCell ref="D221:D223"/>
    <mergeCell ref="E221:E223"/>
    <mergeCell ref="A224:A226"/>
    <mergeCell ref="B224:B226"/>
    <mergeCell ref="C224:C226"/>
    <mergeCell ref="P227:P229"/>
    <mergeCell ref="C127:C129"/>
    <mergeCell ref="A189:A191"/>
    <mergeCell ref="E186:E188"/>
    <mergeCell ref="D186:D188"/>
    <mergeCell ref="C186:C188"/>
    <mergeCell ref="B186:B188"/>
    <mergeCell ref="A186:A188"/>
    <mergeCell ref="P183:P185"/>
    <mergeCell ref="A183:A185"/>
    <mergeCell ref="B183:B185"/>
    <mergeCell ref="E160:E162"/>
    <mergeCell ref="P157:P159"/>
    <mergeCell ref="B151:B153"/>
    <mergeCell ref="W151:W153"/>
    <mergeCell ref="W118:W120"/>
    <mergeCell ref="X207:X209"/>
    <mergeCell ref="R212:R214"/>
    <mergeCell ref="S212:S214"/>
    <mergeCell ref="T212:T214"/>
    <mergeCell ref="V207:V209"/>
    <mergeCell ref="U201:U203"/>
    <mergeCell ref="V201:V203"/>
    <mergeCell ref="V198:V200"/>
    <mergeCell ref="W201:W203"/>
    <mergeCell ref="A221:A223"/>
    <mergeCell ref="V95:V97"/>
    <mergeCell ref="P127:P129"/>
    <mergeCell ref="Q127:Q129"/>
    <mergeCell ref="R127:R129"/>
    <mergeCell ref="E148:E150"/>
    <mergeCell ref="E139:E141"/>
    <mergeCell ref="D133:D135"/>
    <mergeCell ref="E133:E135"/>
    <mergeCell ref="Q101:Q103"/>
    <mergeCell ref="R101:R103"/>
    <mergeCell ref="U95:U97"/>
    <mergeCell ref="S98:S100"/>
    <mergeCell ref="T101:T103"/>
    <mergeCell ref="S101:S103"/>
    <mergeCell ref="T95:T97"/>
    <mergeCell ref="T160:T162"/>
    <mergeCell ref="P98:P100"/>
    <mergeCell ref="X148:X150"/>
    <mergeCell ref="V133:V135"/>
    <mergeCell ref="W133:W135"/>
    <mergeCell ref="X133:X135"/>
    <mergeCell ref="V136:V138"/>
    <mergeCell ref="W136:W138"/>
    <mergeCell ref="X136:X138"/>
    <mergeCell ref="V142:V144"/>
    <mergeCell ref="W142:W144"/>
    <mergeCell ref="X142:X144"/>
    <mergeCell ref="W189:W191"/>
    <mergeCell ref="U139:U141"/>
    <mergeCell ref="T136:T138"/>
    <mergeCell ref="U136:U138"/>
    <mergeCell ref="W198:W200"/>
    <mergeCell ref="X192:X194"/>
    <mergeCell ref="P174:P176"/>
    <mergeCell ref="Q174:Q176"/>
    <mergeCell ref="R174:R176"/>
    <mergeCell ref="S174:S176"/>
    <mergeCell ref="S163:S165"/>
    <mergeCell ref="R163:R165"/>
    <mergeCell ref="Q163:Q165"/>
    <mergeCell ref="P163:P165"/>
    <mergeCell ref="R160:R162"/>
    <mergeCell ref="W139:W141"/>
    <mergeCell ref="U174:U176"/>
    <mergeCell ref="V174:V176"/>
    <mergeCell ref="W174:W176"/>
    <mergeCell ref="X174:X176"/>
    <mergeCell ref="V148:V150"/>
    <mergeCell ref="W148:W150"/>
    <mergeCell ref="Q171:Q173"/>
    <mergeCell ref="R171:R173"/>
    <mergeCell ref="R183:R185"/>
    <mergeCell ref="Q227:Q229"/>
    <mergeCell ref="R227:R229"/>
    <mergeCell ref="S227:S229"/>
    <mergeCell ref="T227:T229"/>
    <mergeCell ref="U227:U229"/>
    <mergeCell ref="V227:V229"/>
    <mergeCell ref="W227:W229"/>
    <mergeCell ref="P221:P223"/>
    <mergeCell ref="Q221:Q223"/>
    <mergeCell ref="R221:R223"/>
    <mergeCell ref="S221:S223"/>
    <mergeCell ref="T221:T223"/>
    <mergeCell ref="V221:V223"/>
    <mergeCell ref="W221:W223"/>
    <mergeCell ref="X189:X191"/>
    <mergeCell ref="S189:S191"/>
    <mergeCell ref="P218:P220"/>
    <mergeCell ref="Q218:Q220"/>
    <mergeCell ref="R218:R220"/>
    <mergeCell ref="S218:S220"/>
    <mergeCell ref="T218:T220"/>
    <mergeCell ref="U218:U220"/>
    <mergeCell ref="V218:V220"/>
    <mergeCell ref="W192:W194"/>
    <mergeCell ref="S207:S209"/>
    <mergeCell ref="T207:T209"/>
    <mergeCell ref="U224:U226"/>
    <mergeCell ref="U221:U223"/>
    <mergeCell ref="W30:W32"/>
    <mergeCell ref="P30:P32"/>
    <mergeCell ref="Q30:Q32"/>
    <mergeCell ref="R30:R32"/>
    <mergeCell ref="S30:S32"/>
    <mergeCell ref="P42:P44"/>
    <mergeCell ref="Q42:Q44"/>
    <mergeCell ref="W83:W85"/>
    <mergeCell ref="R77:R79"/>
    <mergeCell ref="S77:S79"/>
    <mergeCell ref="T77:T79"/>
    <mergeCell ref="V83:V85"/>
    <mergeCell ref="S60:S62"/>
    <mergeCell ref="T48:T50"/>
    <mergeCell ref="X74:X76"/>
    <mergeCell ref="X77:X79"/>
    <mergeCell ref="W80:W82"/>
    <mergeCell ref="X80:X82"/>
    <mergeCell ref="X45:X47"/>
    <mergeCell ref="V63:V65"/>
    <mergeCell ref="X48:X50"/>
    <mergeCell ref="X54:X56"/>
    <mergeCell ref="W74:W76"/>
    <mergeCell ref="U77:U79"/>
    <mergeCell ref="T80:T82"/>
    <mergeCell ref="U80:U82"/>
    <mergeCell ref="W60:W62"/>
    <mergeCell ref="X60:X62"/>
    <mergeCell ref="W63:W65"/>
    <mergeCell ref="X63:X65"/>
    <mergeCell ref="W71:W73"/>
    <mergeCell ref="T63:T65"/>
    <mergeCell ref="V115:V117"/>
    <mergeCell ref="P121:P123"/>
    <mergeCell ref="Q121:Q123"/>
    <mergeCell ref="S71:S73"/>
    <mergeCell ref="P77:P79"/>
    <mergeCell ref="Q77:Q79"/>
    <mergeCell ref="R57:R59"/>
    <mergeCell ref="U83:U85"/>
    <mergeCell ref="U74:U76"/>
    <mergeCell ref="V74:V76"/>
    <mergeCell ref="T71:T73"/>
    <mergeCell ref="U71:U73"/>
    <mergeCell ref="S112:S114"/>
    <mergeCell ref="T104:T106"/>
    <mergeCell ref="V104:V106"/>
    <mergeCell ref="U118:U120"/>
    <mergeCell ref="R98:R100"/>
    <mergeCell ref="V121:V123"/>
    <mergeCell ref="S121:S123"/>
    <mergeCell ref="Q115:Q117"/>
    <mergeCell ref="R115:R117"/>
    <mergeCell ref="Q118:Q120"/>
    <mergeCell ref="S115:S117"/>
    <mergeCell ref="R74:R76"/>
    <mergeCell ref="Q74:Q76"/>
    <mergeCell ref="P74:P76"/>
    <mergeCell ref="P60:P62"/>
    <mergeCell ref="T45:T47"/>
    <mergeCell ref="V71:V73"/>
    <mergeCell ref="T60:T62"/>
    <mergeCell ref="U60:U62"/>
    <mergeCell ref="V60:V62"/>
    <mergeCell ref="P63:P65"/>
    <mergeCell ref="Q63:Q65"/>
    <mergeCell ref="R63:R65"/>
    <mergeCell ref="S63:S65"/>
    <mergeCell ref="T74:T76"/>
    <mergeCell ref="V77:V79"/>
    <mergeCell ref="W77:W79"/>
    <mergeCell ref="V80:V82"/>
    <mergeCell ref="U45:U47"/>
    <mergeCell ref="X107:X109"/>
    <mergeCell ref="X95:X97"/>
    <mergeCell ref="W101:W103"/>
    <mergeCell ref="X83:X85"/>
    <mergeCell ref="R60:R62"/>
    <mergeCell ref="P107:P109"/>
    <mergeCell ref="Q107:Q109"/>
    <mergeCell ref="U107:U109"/>
    <mergeCell ref="V107:V109"/>
    <mergeCell ref="W107:W109"/>
    <mergeCell ref="X98:X100"/>
    <mergeCell ref="X101:X103"/>
    <mergeCell ref="V101:V103"/>
    <mergeCell ref="W92:W94"/>
    <mergeCell ref="W86:W88"/>
    <mergeCell ref="S107:S109"/>
    <mergeCell ref="S104:S106"/>
    <mergeCell ref="Q98:Q100"/>
    <mergeCell ref="X68:X70"/>
    <mergeCell ref="U63:U65"/>
    <mergeCell ref="R107:R109"/>
    <mergeCell ref="T98:T100"/>
    <mergeCell ref="U98:U100"/>
    <mergeCell ref="X92:X94"/>
    <mergeCell ref="W95:W97"/>
    <mergeCell ref="V151:V153"/>
    <mergeCell ref="V139:V141"/>
    <mergeCell ref="P148:P150"/>
    <mergeCell ref="Q148:Q150"/>
    <mergeCell ref="R148:R150"/>
    <mergeCell ref="S148:S150"/>
    <mergeCell ref="C148:C150"/>
    <mergeCell ref="D148:D150"/>
    <mergeCell ref="A115:A117"/>
    <mergeCell ref="E136:E138"/>
    <mergeCell ref="A148:A150"/>
    <mergeCell ref="B148:B150"/>
    <mergeCell ref="E142:E144"/>
    <mergeCell ref="A130:A132"/>
    <mergeCell ref="B130:B132"/>
    <mergeCell ref="C130:C132"/>
    <mergeCell ref="R130:R132"/>
    <mergeCell ref="S130:S132"/>
    <mergeCell ref="T130:T132"/>
    <mergeCell ref="U130:U132"/>
    <mergeCell ref="A145:A147"/>
    <mergeCell ref="B145:B147"/>
    <mergeCell ref="D145:D147"/>
    <mergeCell ref="E145:E147"/>
    <mergeCell ref="Q130:Q132"/>
    <mergeCell ref="Q233:Q235"/>
    <mergeCell ref="R233:R235"/>
    <mergeCell ref="S233:S235"/>
    <mergeCell ref="T233:T235"/>
    <mergeCell ref="U233:U235"/>
    <mergeCell ref="V233:V235"/>
    <mergeCell ref="W233:W235"/>
    <mergeCell ref="X233:X235"/>
    <mergeCell ref="A207:B209"/>
    <mergeCell ref="C207:C209"/>
    <mergeCell ref="D207:D209"/>
    <mergeCell ref="E207:E209"/>
    <mergeCell ref="P207:P209"/>
    <mergeCell ref="Q207:Q209"/>
    <mergeCell ref="R207:R209"/>
    <mergeCell ref="A210:B210"/>
    <mergeCell ref="T204:T206"/>
    <mergeCell ref="U204:U206"/>
    <mergeCell ref="V204:V206"/>
    <mergeCell ref="W204:W206"/>
    <mergeCell ref="X204:X206"/>
    <mergeCell ref="D218:D220"/>
    <mergeCell ref="A230:A232"/>
    <mergeCell ref="B230:B232"/>
    <mergeCell ref="C230:C232"/>
    <mergeCell ref="D230:D232"/>
    <mergeCell ref="X227:X229"/>
    <mergeCell ref="P224:P226"/>
    <mergeCell ref="Q224:Q226"/>
    <mergeCell ref="R224:R226"/>
    <mergeCell ref="S224:S226"/>
    <mergeCell ref="T224:T226"/>
    <mergeCell ref="V39:V41"/>
    <mergeCell ref="C36:C38"/>
    <mergeCell ref="D36:D38"/>
    <mergeCell ref="E36:E38"/>
    <mergeCell ref="P36:P38"/>
    <mergeCell ref="Q36:Q38"/>
    <mergeCell ref="R36:R38"/>
    <mergeCell ref="S36:S38"/>
    <mergeCell ref="B54:B56"/>
    <mergeCell ref="A204:A206"/>
    <mergeCell ref="B204:B206"/>
    <mergeCell ref="C204:C206"/>
    <mergeCell ref="D204:D206"/>
    <mergeCell ref="E204:E206"/>
    <mergeCell ref="P204:P206"/>
    <mergeCell ref="Q204:Q206"/>
    <mergeCell ref="R204:R206"/>
    <mergeCell ref="S204:S206"/>
    <mergeCell ref="A45:A47"/>
    <mergeCell ref="B45:B47"/>
    <mergeCell ref="C45:C47"/>
    <mergeCell ref="D45:D47"/>
    <mergeCell ref="E45:E47"/>
    <mergeCell ref="P45:P47"/>
    <mergeCell ref="Q45:Q47"/>
    <mergeCell ref="R45:R47"/>
    <mergeCell ref="S45:S47"/>
    <mergeCell ref="P86:P88"/>
    <mergeCell ref="R133:R135"/>
    <mergeCell ref="S133:S135"/>
    <mergeCell ref="R121:R123"/>
    <mergeCell ref="Q154:Q156"/>
    <mergeCell ref="X86:X88"/>
    <mergeCell ref="Y18:Y20"/>
    <mergeCell ref="Y21:Y23"/>
    <mergeCell ref="Y24:Y26"/>
    <mergeCell ref="Y27:Y29"/>
    <mergeCell ref="Y30:Y32"/>
    <mergeCell ref="Y33:Y35"/>
    <mergeCell ref="Y36:Y38"/>
    <mergeCell ref="Y39:Y41"/>
    <mergeCell ref="Y42:Y44"/>
    <mergeCell ref="Y45:Y47"/>
    <mergeCell ref="Y48:Y50"/>
    <mergeCell ref="Y51:Y53"/>
    <mergeCell ref="Y54:Y56"/>
    <mergeCell ref="Y57:Y59"/>
    <mergeCell ref="V21:V23"/>
    <mergeCell ref="W21:W23"/>
    <mergeCell ref="X21:X23"/>
    <mergeCell ref="V48:V50"/>
    <mergeCell ref="W48:W50"/>
    <mergeCell ref="V57:V59"/>
    <mergeCell ref="V54:V56"/>
    <mergeCell ref="W54:W56"/>
    <mergeCell ref="W42:W44"/>
    <mergeCell ref="X42:X44"/>
    <mergeCell ref="W33:W35"/>
    <mergeCell ref="X36:X38"/>
    <mergeCell ref="W36:W38"/>
    <mergeCell ref="X39:X41"/>
    <mergeCell ref="X30:X32"/>
    <mergeCell ref="X33:X35"/>
    <mergeCell ref="V36:V38"/>
    <mergeCell ref="Y60:Y62"/>
    <mergeCell ref="Y63:Y65"/>
    <mergeCell ref="Y68:Y70"/>
    <mergeCell ref="Y71:Y73"/>
    <mergeCell ref="Y74:Y76"/>
    <mergeCell ref="Y77:Y79"/>
    <mergeCell ref="Y80:Y82"/>
    <mergeCell ref="Y83:Y85"/>
    <mergeCell ref="Y86:Y88"/>
    <mergeCell ref="Y89:Y91"/>
    <mergeCell ref="Y92:Y94"/>
    <mergeCell ref="Y95:Y97"/>
    <mergeCell ref="Y98:Y100"/>
    <mergeCell ref="Y101:Y103"/>
    <mergeCell ref="Y104:Y106"/>
    <mergeCell ref="Y107:Y109"/>
    <mergeCell ref="Y112:Y114"/>
    <mergeCell ref="Y186:Y188"/>
    <mergeCell ref="Y189:Y191"/>
    <mergeCell ref="Y192:Y194"/>
    <mergeCell ref="Y195:Y197"/>
    <mergeCell ref="Y198:Y200"/>
    <mergeCell ref="Y201:Y203"/>
    <mergeCell ref="Y204:Y206"/>
    <mergeCell ref="Y207:Y209"/>
    <mergeCell ref="Y212:Y214"/>
    <mergeCell ref="Y215:Y217"/>
    <mergeCell ref="Y218:Y220"/>
    <mergeCell ref="Y115:Y117"/>
    <mergeCell ref="Y118:Y120"/>
    <mergeCell ref="Y121:Y123"/>
    <mergeCell ref="Y124:Y126"/>
    <mergeCell ref="Y127:Y129"/>
    <mergeCell ref="Y130:Y132"/>
    <mergeCell ref="Y133:Y135"/>
    <mergeCell ref="Y136:Y138"/>
    <mergeCell ref="Y139:Y141"/>
    <mergeCell ref="Y151:Y153"/>
    <mergeCell ref="Y154:Y156"/>
    <mergeCell ref="Y157:Y159"/>
    <mergeCell ref="Y160:Y162"/>
    <mergeCell ref="Y163:Y165"/>
    <mergeCell ref="Y168:Y170"/>
    <mergeCell ref="Y142:Y144"/>
    <mergeCell ref="Y148:Y150"/>
    <mergeCell ref="S24:S26"/>
    <mergeCell ref="Y145:Y147"/>
    <mergeCell ref="W68:W70"/>
    <mergeCell ref="S74:S76"/>
    <mergeCell ref="Q86:Q88"/>
    <mergeCell ref="R86:R88"/>
    <mergeCell ref="Z145:Z147"/>
    <mergeCell ref="Y224:Y226"/>
    <mergeCell ref="P215:P217"/>
    <mergeCell ref="Q215:Q217"/>
    <mergeCell ref="R215:R217"/>
    <mergeCell ref="S215:S217"/>
    <mergeCell ref="T215:T217"/>
    <mergeCell ref="U215:U217"/>
    <mergeCell ref="V215:V217"/>
    <mergeCell ref="W215:W217"/>
    <mergeCell ref="X215:X217"/>
    <mergeCell ref="P212:P214"/>
    <mergeCell ref="Q212:Q214"/>
    <mergeCell ref="V192:V194"/>
    <mergeCell ref="X201:X203"/>
    <mergeCell ref="X212:X214"/>
    <mergeCell ref="P171:P173"/>
    <mergeCell ref="V157:V159"/>
    <mergeCell ref="X157:X159"/>
    <mergeCell ref="U160:U162"/>
    <mergeCell ref="V160:V162"/>
    <mergeCell ref="W160:W162"/>
    <mergeCell ref="X160:X162"/>
    <mergeCell ref="V168:V170"/>
    <mergeCell ref="W168:W170"/>
    <mergeCell ref="W145:W147"/>
    <mergeCell ref="Z189:Z191"/>
    <mergeCell ref="Z92:Z94"/>
    <mergeCell ref="U92:U94"/>
    <mergeCell ref="T92:T94"/>
    <mergeCell ref="S92:S94"/>
    <mergeCell ref="R92:R94"/>
    <mergeCell ref="Q92:Q94"/>
    <mergeCell ref="P92:P94"/>
    <mergeCell ref="Z89:Z91"/>
    <mergeCell ref="X89:X91"/>
    <mergeCell ref="W89:W91"/>
    <mergeCell ref="V89:V91"/>
    <mergeCell ref="U89:U91"/>
    <mergeCell ref="T89:T91"/>
    <mergeCell ref="S89:S91"/>
    <mergeCell ref="R89:R91"/>
    <mergeCell ref="Q89:Q91"/>
    <mergeCell ref="P89:P91"/>
    <mergeCell ref="Z186:Z188"/>
    <mergeCell ref="X186:X188"/>
    <mergeCell ref="W186:W188"/>
    <mergeCell ref="V186:V188"/>
    <mergeCell ref="U186:U188"/>
    <mergeCell ref="T186:T188"/>
    <mergeCell ref="R186:R188"/>
    <mergeCell ref="Q186:Q188"/>
    <mergeCell ref="P186:P188"/>
    <mergeCell ref="Z183:Z185"/>
    <mergeCell ref="X183:X185"/>
    <mergeCell ref="V183:V185"/>
    <mergeCell ref="U183:U185"/>
    <mergeCell ref="T183:T185"/>
    <mergeCell ref="U39:U41"/>
    <mergeCell ref="W39:W41"/>
    <mergeCell ref="Z86:Z88"/>
    <mergeCell ref="S86:S88"/>
    <mergeCell ref="E86:E88"/>
    <mergeCell ref="Z83:Z85"/>
    <mergeCell ref="Z80:Z82"/>
    <mergeCell ref="Z77:Z79"/>
    <mergeCell ref="Z74:Z76"/>
    <mergeCell ref="Z71:Z73"/>
    <mergeCell ref="X71:X73"/>
    <mergeCell ref="P71:P73"/>
    <mergeCell ref="Z68:Z70"/>
    <mergeCell ref="Q68:Q70"/>
    <mergeCell ref="P68:P70"/>
    <mergeCell ref="Z63:Z65"/>
    <mergeCell ref="Z60:Z62"/>
    <mergeCell ref="Q60:Q62"/>
    <mergeCell ref="Z57:Z59"/>
    <mergeCell ref="X57:X59"/>
    <mergeCell ref="W57:W59"/>
    <mergeCell ref="U57:U59"/>
    <mergeCell ref="T57:T59"/>
    <mergeCell ref="S57:S59"/>
    <mergeCell ref="Q57:Q59"/>
    <mergeCell ref="P57:P59"/>
    <mergeCell ref="E57:E59"/>
    <mergeCell ref="R68:R70"/>
    <mergeCell ref="S68:S70"/>
    <mergeCell ref="T68:T70"/>
    <mergeCell ref="U68:U70"/>
    <mergeCell ref="V68:V70"/>
    <mergeCell ref="Z54:Z56"/>
    <mergeCell ref="S54:S56"/>
    <mergeCell ref="R54:R56"/>
    <mergeCell ref="Q54:Q56"/>
    <mergeCell ref="P54:P56"/>
    <mergeCell ref="E54:E56"/>
    <mergeCell ref="D54:D56"/>
    <mergeCell ref="C54:C56"/>
    <mergeCell ref="Z51:Z53"/>
    <mergeCell ref="U51:U53"/>
    <mergeCell ref="T51:T53"/>
    <mergeCell ref="Q51:Q53"/>
    <mergeCell ref="P51:P53"/>
    <mergeCell ref="E51:E53"/>
    <mergeCell ref="D51:D53"/>
    <mergeCell ref="C51:C53"/>
    <mergeCell ref="Z48:Z50"/>
    <mergeCell ref="S48:S50"/>
    <mergeCell ref="R48:R50"/>
    <mergeCell ref="Q48:Q50"/>
    <mergeCell ref="P48:P50"/>
    <mergeCell ref="E48:E50"/>
    <mergeCell ref="D48:D50"/>
    <mergeCell ref="C48:C50"/>
    <mergeCell ref="R51:R53"/>
    <mergeCell ref="U48:U50"/>
    <mergeCell ref="V51:V53"/>
    <mergeCell ref="W51:W53"/>
    <mergeCell ref="X51:X53"/>
    <mergeCell ref="T54:T56"/>
    <mergeCell ref="U54:U56"/>
    <mergeCell ref="S51:S53"/>
    <mergeCell ref="Z36:Z38"/>
    <mergeCell ref="Z33:Z35"/>
    <mergeCell ref="Z30:Z32"/>
    <mergeCell ref="Z27:Z29"/>
    <mergeCell ref="Z24:Z26"/>
    <mergeCell ref="Z21:Z23"/>
    <mergeCell ref="Z45:Z47"/>
    <mergeCell ref="W45:W47"/>
    <mergeCell ref="V45:V47"/>
    <mergeCell ref="Z42:Z44"/>
    <mergeCell ref="V42:V44"/>
    <mergeCell ref="U42:U44"/>
    <mergeCell ref="T42:T44"/>
    <mergeCell ref="S42:S44"/>
    <mergeCell ref="R42:R44"/>
    <mergeCell ref="Z39:Z41"/>
    <mergeCell ref="T39:T41"/>
    <mergeCell ref="S39:S41"/>
    <mergeCell ref="R39:R41"/>
    <mergeCell ref="T24:T26"/>
    <mergeCell ref="U24:U26"/>
    <mergeCell ref="V24:V26"/>
    <mergeCell ref="U30:U32"/>
    <mergeCell ref="U36:U38"/>
    <mergeCell ref="R33:R35"/>
    <mergeCell ref="S33:S35"/>
    <mergeCell ref="T33:T35"/>
    <mergeCell ref="T30:T32"/>
    <mergeCell ref="U33:U35"/>
    <mergeCell ref="V33:V35"/>
    <mergeCell ref="T36:T38"/>
    <mergeCell ref="V30:V32"/>
    <mergeCell ref="W183:W185"/>
    <mergeCell ref="Z180:Z182"/>
    <mergeCell ref="X180:X182"/>
    <mergeCell ref="W180:W182"/>
    <mergeCell ref="V180:V182"/>
    <mergeCell ref="U180:U182"/>
    <mergeCell ref="T180:T182"/>
    <mergeCell ref="E180:E182"/>
    <mergeCell ref="Z177:Z179"/>
    <mergeCell ref="X177:X179"/>
    <mergeCell ref="W177:W179"/>
    <mergeCell ref="V177:V179"/>
    <mergeCell ref="T177:T179"/>
    <mergeCell ref="S177:S179"/>
    <mergeCell ref="R177:R179"/>
    <mergeCell ref="Q177:Q179"/>
    <mergeCell ref="Z174:Z176"/>
    <mergeCell ref="T174:T176"/>
    <mergeCell ref="P177:P179"/>
    <mergeCell ref="Y174:Y176"/>
    <mergeCell ref="Y177:Y179"/>
    <mergeCell ref="Y180:Y182"/>
    <mergeCell ref="Y183:Y185"/>
    <mergeCell ref="Z171:Z173"/>
    <mergeCell ref="X171:X173"/>
    <mergeCell ref="W171:W173"/>
    <mergeCell ref="U171:U173"/>
    <mergeCell ref="T171:T173"/>
    <mergeCell ref="S171:S173"/>
    <mergeCell ref="E171:E173"/>
    <mergeCell ref="D171:D173"/>
    <mergeCell ref="Z168:Z170"/>
    <mergeCell ref="R168:R170"/>
    <mergeCell ref="Q168:Q170"/>
    <mergeCell ref="P168:P170"/>
    <mergeCell ref="C168:C170"/>
    <mergeCell ref="B168:B170"/>
    <mergeCell ref="A168:A170"/>
    <mergeCell ref="A174:A176"/>
    <mergeCell ref="A166:B166"/>
    <mergeCell ref="B174:B176"/>
    <mergeCell ref="C174:C176"/>
    <mergeCell ref="Y171:Y173"/>
    <mergeCell ref="S168:S170"/>
    <mergeCell ref="T168:T170"/>
    <mergeCell ref="U124:U126"/>
    <mergeCell ref="D130:D132"/>
    <mergeCell ref="P118:P120"/>
    <mergeCell ref="B127:B129"/>
    <mergeCell ref="A151:A153"/>
    <mergeCell ref="U142:U144"/>
    <mergeCell ref="T142:T144"/>
    <mergeCell ref="S142:S144"/>
    <mergeCell ref="R142:R144"/>
    <mergeCell ref="Q142:Q144"/>
    <mergeCell ref="P142:P144"/>
    <mergeCell ref="R157:R159"/>
    <mergeCell ref="S157:S159"/>
    <mergeCell ref="T157:T159"/>
    <mergeCell ref="U157:U159"/>
    <mergeCell ref="E157:E159"/>
    <mergeCell ref="A142:A144"/>
    <mergeCell ref="B142:B144"/>
    <mergeCell ref="C142:C144"/>
    <mergeCell ref="C145:C147"/>
    <mergeCell ref="P145:P147"/>
    <mergeCell ref="Q145:Q147"/>
    <mergeCell ref="R145:R147"/>
    <mergeCell ref="S145:S147"/>
    <mergeCell ref="D142:D144"/>
    <mergeCell ref="D154:D156"/>
    <mergeCell ref="A118:A120"/>
    <mergeCell ref="B118:B120"/>
    <mergeCell ref="C118:C120"/>
    <mergeCell ref="D118:D120"/>
    <mergeCell ref="B121:B123"/>
    <mergeCell ref="C121:C123"/>
    <mergeCell ref="Q39:Q41"/>
    <mergeCell ref="P39:P41"/>
    <mergeCell ref="E39:E41"/>
    <mergeCell ref="D39:D41"/>
    <mergeCell ref="P33:P35"/>
    <mergeCell ref="Q33:Q35"/>
    <mergeCell ref="B139:B141"/>
    <mergeCell ref="A139:A141"/>
    <mergeCell ref="P133:P135"/>
    <mergeCell ref="C133:C135"/>
    <mergeCell ref="B133:B135"/>
    <mergeCell ref="W127:W129"/>
    <mergeCell ref="V127:V129"/>
    <mergeCell ref="U127:U129"/>
    <mergeCell ref="E121:E123"/>
    <mergeCell ref="C112:C114"/>
    <mergeCell ref="R104:R106"/>
    <mergeCell ref="C101:C103"/>
    <mergeCell ref="A95:A97"/>
    <mergeCell ref="C89:C91"/>
    <mergeCell ref="B89:B91"/>
    <mergeCell ref="A89:A91"/>
    <mergeCell ref="W130:W132"/>
    <mergeCell ref="E127:E129"/>
    <mergeCell ref="E130:E132"/>
    <mergeCell ref="P130:P132"/>
    <mergeCell ref="U121:U123"/>
    <mergeCell ref="A127:A129"/>
    <mergeCell ref="V130:V132"/>
    <mergeCell ref="R124:R126"/>
    <mergeCell ref="S124:S126"/>
    <mergeCell ref="T124:T126"/>
    <mergeCell ref="C63:C65"/>
    <mergeCell ref="D63:D65"/>
    <mergeCell ref="E63:E65"/>
    <mergeCell ref="A36:A38"/>
    <mergeCell ref="B36:B38"/>
    <mergeCell ref="A60:A62"/>
    <mergeCell ref="D60:D62"/>
    <mergeCell ref="C60:C62"/>
    <mergeCell ref="D57:D59"/>
    <mergeCell ref="C57:C59"/>
    <mergeCell ref="E42:E44"/>
    <mergeCell ref="D42:D44"/>
    <mergeCell ref="C42:C44"/>
    <mergeCell ref="C39:C41"/>
    <mergeCell ref="B39:B41"/>
    <mergeCell ref="B33:B35"/>
    <mergeCell ref="A33:A35"/>
    <mergeCell ref="A51:A53"/>
    <mergeCell ref="B51:B53"/>
  </mergeCells>
  <pageMargins left="0.70866141732283472" right="0" top="0.74803149606299213" bottom="0" header="0.31496062992125984" footer="0.31496062992125984"/>
  <pageSetup paperSize="9" scale="80" fitToHeight="0" orientation="landscape" r:id="rId1"/>
  <rowBreaks count="25" manualBreakCount="25">
    <brk id="17" max="23" man="1"/>
    <brk id="26" max="23" man="1"/>
    <brk id="35" max="23" man="1"/>
    <brk id="44" max="23" man="1"/>
    <brk id="56" max="23" man="1"/>
    <brk id="65" max="23" man="1"/>
    <brk id="73" max="25" man="1"/>
    <brk id="82" max="23" man="1"/>
    <brk id="91" max="23" man="1"/>
    <brk id="100" max="23" man="1"/>
    <brk id="109" max="23" man="1"/>
    <brk id="117" max="23" man="1"/>
    <brk id="126" max="23" man="1"/>
    <brk id="135" max="23" man="1"/>
    <brk id="144" max="25" man="1"/>
    <brk id="154" max="25" man="1"/>
    <brk id="164" max="25" man="1"/>
    <brk id="173" max="25" man="1"/>
    <brk id="182" max="23" man="1"/>
    <brk id="191" max="23" man="1"/>
    <brk id="200" max="23" man="1"/>
    <brk id="208" max="23" man="1"/>
    <brk id="216" max="23" man="1"/>
    <brk id="226" max="23" man="1"/>
    <brk id="23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2025-07-18T03:53:00Z</dcterms:modified>
</cp:coreProperties>
</file>