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40" windowHeight="131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Лист1!$A$15:$X$15</definedName>
    <definedName name="_xlnm.Print_Titles" localSheetId="0">Лист1!$5:$14</definedName>
    <definedName name="_xlnm.Print_Area" localSheetId="0">Лист1!$A$1:$Z$368</definedName>
  </definedNames>
  <calcPr calcId="145621"/>
</workbook>
</file>

<file path=xl/calcChain.xml><?xml version="1.0" encoding="utf-8"?>
<calcChain xmlns="http://schemas.openxmlformats.org/spreadsheetml/2006/main">
  <c r="M140" i="1" l="1"/>
  <c r="G220" i="1" l="1"/>
  <c r="N360" i="1" l="1"/>
  <c r="N357" i="1"/>
  <c r="N354" i="1"/>
  <c r="N351" i="1"/>
  <c r="N342" i="1"/>
  <c r="N339" i="1"/>
  <c r="N336" i="1"/>
  <c r="N333" i="1"/>
  <c r="N327" i="1"/>
  <c r="N326" i="1"/>
  <c r="N365" i="1" s="1"/>
  <c r="N325" i="1"/>
  <c r="N364" i="1" s="1"/>
  <c r="N324" i="1"/>
  <c r="N323" i="1"/>
  <c r="N313" i="1"/>
  <c r="N312" i="1"/>
  <c r="N311" i="1"/>
  <c r="N310" i="1" s="1"/>
  <c r="N307" i="1"/>
  <c r="N306" i="1"/>
  <c r="N305" i="1"/>
  <c r="N304" i="1" s="1"/>
  <c r="N301" i="1"/>
  <c r="N298" i="1"/>
  <c r="N295" i="1"/>
  <c r="N292" i="1"/>
  <c r="N286" i="1"/>
  <c r="N285" i="1"/>
  <c r="N282" i="1" s="1"/>
  <c r="N318" i="1" s="1"/>
  <c r="N284" i="1"/>
  <c r="N281" i="1" s="1"/>
  <c r="N272" i="1"/>
  <c r="N271" i="1"/>
  <c r="N270" i="1"/>
  <c r="N267" i="1" s="1"/>
  <c r="N276" i="1" s="1"/>
  <c r="N269" i="1"/>
  <c r="N268" i="1"/>
  <c r="N263" i="1"/>
  <c r="N258" i="1"/>
  <c r="N255" i="1"/>
  <c r="N249" i="1"/>
  <c r="N246" i="1"/>
  <c r="N245" i="1"/>
  <c r="N244" i="1"/>
  <c r="N241" i="1" s="1"/>
  <c r="N242" i="1"/>
  <c r="N237" i="1"/>
  <c r="N234" i="1"/>
  <c r="N231" i="1"/>
  <c r="N228" i="1"/>
  <c r="N225" i="1"/>
  <c r="N217" i="1"/>
  <c r="N216" i="1"/>
  <c r="N215" i="1"/>
  <c r="N214" i="1"/>
  <c r="N211" i="1"/>
  <c r="N208" i="1"/>
  <c r="N205" i="1"/>
  <c r="N202" i="1"/>
  <c r="N196" i="1"/>
  <c r="N193" i="1"/>
  <c r="N190" i="1"/>
  <c r="N187" i="1"/>
  <c r="N186" i="1"/>
  <c r="N180" i="1" s="1"/>
  <c r="N222" i="1" s="1"/>
  <c r="N185" i="1"/>
  <c r="N179" i="1"/>
  <c r="N221" i="1" s="1"/>
  <c r="N170" i="1"/>
  <c r="N167" i="1"/>
  <c r="N164" i="1"/>
  <c r="N146" i="1"/>
  <c r="N143" i="1"/>
  <c r="N140" i="1"/>
  <c r="N139" i="1"/>
  <c r="N133" i="1" s="1"/>
  <c r="N175" i="1" s="1"/>
  <c r="N138" i="1"/>
  <c r="N132" i="1" s="1"/>
  <c r="N123" i="1"/>
  <c r="N120" i="1"/>
  <c r="N117" i="1"/>
  <c r="N114" i="1"/>
  <c r="N108" i="1"/>
  <c r="N105" i="1"/>
  <c r="N102" i="1"/>
  <c r="N99" i="1"/>
  <c r="N96" i="1"/>
  <c r="N93" i="1"/>
  <c r="N90" i="1"/>
  <c r="N72" i="1"/>
  <c r="N69" i="1"/>
  <c r="N66" i="1"/>
  <c r="N63" i="1"/>
  <c r="N60" i="1"/>
  <c r="N57" i="1"/>
  <c r="N54" i="1"/>
  <c r="N51" i="1"/>
  <c r="N48" i="1"/>
  <c r="N45" i="1"/>
  <c r="N44" i="1"/>
  <c r="N38" i="1" s="1"/>
  <c r="N43" i="1"/>
  <c r="N33" i="1"/>
  <c r="N30" i="1"/>
  <c r="N27" i="1"/>
  <c r="N26" i="1"/>
  <c r="N20" i="1" s="1"/>
  <c r="N25" i="1"/>
  <c r="N19" i="1" s="1"/>
  <c r="N322" i="1" l="1"/>
  <c r="N321" i="1" s="1"/>
  <c r="N266" i="1"/>
  <c r="N243" i="1"/>
  <c r="N220" i="1"/>
  <c r="N184" i="1"/>
  <c r="N128" i="1"/>
  <c r="N42" i="1"/>
  <c r="N37" i="1"/>
  <c r="N36" i="1" s="1"/>
  <c r="N24" i="1"/>
  <c r="N18" i="1" s="1"/>
  <c r="N131" i="1"/>
  <c r="N173" i="1" s="1"/>
  <c r="N174" i="1"/>
  <c r="N240" i="1"/>
  <c r="N262" i="1"/>
  <c r="N261" i="1" s="1"/>
  <c r="N317" i="1"/>
  <c r="N316" i="1" s="1"/>
  <c r="N280" i="1"/>
  <c r="N363" i="1"/>
  <c r="N275" i="1"/>
  <c r="N137" i="1"/>
  <c r="N178" i="1"/>
  <c r="N277" i="1"/>
  <c r="N368" i="1" s="1"/>
  <c r="N283" i="1"/>
  <c r="H311" i="1"/>
  <c r="H310" i="1" s="1"/>
  <c r="G315" i="1"/>
  <c r="G314" i="1"/>
  <c r="O313" i="1"/>
  <c r="M313" i="1"/>
  <c r="L313" i="1"/>
  <c r="K313" i="1"/>
  <c r="J313" i="1"/>
  <c r="I313" i="1"/>
  <c r="H313" i="1"/>
  <c r="O312" i="1"/>
  <c r="M312" i="1"/>
  <c r="L312" i="1"/>
  <c r="L310" i="1" s="1"/>
  <c r="K312" i="1"/>
  <c r="K310" i="1" s="1"/>
  <c r="J312" i="1"/>
  <c r="I312" i="1"/>
  <c r="H312" i="1"/>
  <c r="O311" i="1"/>
  <c r="M311" i="1"/>
  <c r="L311" i="1"/>
  <c r="K311" i="1"/>
  <c r="J311" i="1"/>
  <c r="I311" i="1"/>
  <c r="N127" i="1" l="1"/>
  <c r="N126" i="1" s="1"/>
  <c r="G311" i="1"/>
  <c r="I310" i="1"/>
  <c r="M310" i="1"/>
  <c r="J310" i="1"/>
  <c r="O310" i="1"/>
  <c r="G313" i="1"/>
  <c r="G312" i="1"/>
  <c r="L139" i="1"/>
  <c r="M139" i="1"/>
  <c r="O139" i="1"/>
  <c r="M138" i="1"/>
  <c r="O138" i="1"/>
  <c r="L138" i="1"/>
  <c r="G172" i="1"/>
  <c r="G171" i="1"/>
  <c r="R170" i="1"/>
  <c r="O170" i="1"/>
  <c r="M170" i="1"/>
  <c r="L170" i="1"/>
  <c r="J170" i="1"/>
  <c r="I170" i="1"/>
  <c r="H170" i="1"/>
  <c r="N367" i="1" l="1"/>
  <c r="N366" i="1" s="1"/>
  <c r="G310" i="1"/>
  <c r="G170" i="1"/>
  <c r="M43" i="1"/>
  <c r="O43" i="1"/>
  <c r="M44" i="1"/>
  <c r="O44" i="1"/>
  <c r="L44" i="1"/>
  <c r="L43" i="1"/>
  <c r="G125" i="1"/>
  <c r="G124" i="1"/>
  <c r="O123" i="1"/>
  <c r="M123" i="1"/>
  <c r="L123" i="1"/>
  <c r="K123" i="1"/>
  <c r="J123" i="1"/>
  <c r="I123" i="1"/>
  <c r="H123" i="1"/>
  <c r="G123" i="1" l="1"/>
  <c r="L185" i="1"/>
  <c r="L25" i="1" l="1"/>
  <c r="G122" i="1"/>
  <c r="G121" i="1"/>
  <c r="O120" i="1"/>
  <c r="M120" i="1"/>
  <c r="L120" i="1"/>
  <c r="K120" i="1"/>
  <c r="J120" i="1"/>
  <c r="I120" i="1"/>
  <c r="H120" i="1"/>
  <c r="G120" i="1"/>
  <c r="L326" i="1" l="1"/>
  <c r="L365" i="1" s="1"/>
  <c r="M326" i="1"/>
  <c r="M365" i="1" s="1"/>
  <c r="O326" i="1"/>
  <c r="O365" i="1" s="1"/>
  <c r="M325" i="1"/>
  <c r="M364" i="1" s="1"/>
  <c r="O325" i="1"/>
  <c r="O364" i="1" s="1"/>
  <c r="L325" i="1"/>
  <c r="L364" i="1" s="1"/>
  <c r="L363" i="1" s="1"/>
  <c r="G362" i="1"/>
  <c r="G361" i="1"/>
  <c r="O360" i="1"/>
  <c r="M360" i="1"/>
  <c r="L360" i="1"/>
  <c r="K360" i="1"/>
  <c r="J360" i="1"/>
  <c r="I360" i="1"/>
  <c r="H360" i="1"/>
  <c r="L324" i="1" l="1"/>
  <c r="G360" i="1"/>
  <c r="R327" i="1"/>
  <c r="R272" i="1"/>
  <c r="R143" i="1"/>
  <c r="R57" i="1"/>
  <c r="R54" i="1"/>
  <c r="R48" i="1"/>
  <c r="R30" i="1"/>
  <c r="M185" i="1"/>
  <c r="O185" i="1"/>
  <c r="L186" i="1"/>
  <c r="M186" i="1"/>
  <c r="O186" i="1"/>
  <c r="O180" i="1" s="1"/>
  <c r="K186" i="1"/>
  <c r="K185" i="1"/>
  <c r="G213" i="1"/>
  <c r="G212" i="1"/>
  <c r="O211" i="1"/>
  <c r="M211" i="1"/>
  <c r="L211" i="1"/>
  <c r="K211" i="1"/>
  <c r="J211" i="1"/>
  <c r="I211" i="1"/>
  <c r="H211" i="1"/>
  <c r="O38" i="1"/>
  <c r="K44" i="1"/>
  <c r="K43" i="1"/>
  <c r="G119" i="1"/>
  <c r="G118" i="1"/>
  <c r="O117" i="1"/>
  <c r="M117" i="1"/>
  <c r="L117" i="1"/>
  <c r="K117" i="1"/>
  <c r="J117" i="1"/>
  <c r="I117" i="1"/>
  <c r="H117" i="1"/>
  <c r="G359" i="1"/>
  <c r="G358" i="1"/>
  <c r="G356" i="1"/>
  <c r="G355" i="1"/>
  <c r="G353" i="1"/>
  <c r="G352" i="1"/>
  <c r="G350" i="1"/>
  <c r="G349" i="1"/>
  <c r="G348" i="1"/>
  <c r="G347" i="1"/>
  <c r="G346" i="1"/>
  <c r="G345" i="1"/>
  <c r="G344" i="1"/>
  <c r="G343" i="1"/>
  <c r="G341" i="1"/>
  <c r="G340" i="1"/>
  <c r="G338" i="1"/>
  <c r="G337" i="1"/>
  <c r="G335" i="1"/>
  <c r="G334" i="1"/>
  <c r="G332" i="1"/>
  <c r="G331" i="1"/>
  <c r="G330" i="1"/>
  <c r="G329" i="1"/>
  <c r="G328" i="1"/>
  <c r="G320" i="1"/>
  <c r="G319" i="1"/>
  <c r="G309" i="1"/>
  <c r="G308" i="1"/>
  <c r="G303" i="1"/>
  <c r="G302" i="1"/>
  <c r="G300" i="1"/>
  <c r="G299" i="1"/>
  <c r="G297" i="1"/>
  <c r="G296" i="1"/>
  <c r="G294" i="1"/>
  <c r="G293" i="1"/>
  <c r="G291" i="1"/>
  <c r="G290" i="1"/>
  <c r="G289" i="1"/>
  <c r="G288" i="1"/>
  <c r="G287" i="1"/>
  <c r="G279" i="1"/>
  <c r="G278" i="1"/>
  <c r="G274" i="1"/>
  <c r="G273" i="1"/>
  <c r="G265" i="1"/>
  <c r="G264" i="1"/>
  <c r="G260" i="1"/>
  <c r="G259" i="1"/>
  <c r="G257" i="1"/>
  <c r="G256" i="1"/>
  <c r="G254" i="1"/>
  <c r="G253" i="1"/>
  <c r="G252" i="1"/>
  <c r="G251" i="1"/>
  <c r="G250" i="1"/>
  <c r="G248" i="1"/>
  <c r="G247" i="1"/>
  <c r="G239" i="1"/>
  <c r="G238" i="1"/>
  <c r="G236" i="1"/>
  <c r="G235" i="1"/>
  <c r="G233" i="1"/>
  <c r="G232" i="1"/>
  <c r="G230" i="1"/>
  <c r="G229" i="1"/>
  <c r="G227" i="1"/>
  <c r="G226" i="1"/>
  <c r="G224" i="1"/>
  <c r="G223" i="1"/>
  <c r="G219" i="1"/>
  <c r="G218" i="1"/>
  <c r="G210" i="1"/>
  <c r="G209" i="1"/>
  <c r="G207" i="1"/>
  <c r="G206" i="1"/>
  <c r="G204" i="1"/>
  <c r="G203" i="1"/>
  <c r="G201" i="1"/>
  <c r="G200" i="1"/>
  <c r="G199" i="1"/>
  <c r="G198" i="1"/>
  <c r="G197" i="1"/>
  <c r="G195" i="1"/>
  <c r="G194" i="1"/>
  <c r="G192" i="1"/>
  <c r="G191" i="1"/>
  <c r="G189" i="1"/>
  <c r="G188" i="1"/>
  <c r="G183" i="1"/>
  <c r="G182" i="1"/>
  <c r="G181" i="1"/>
  <c r="G177" i="1"/>
  <c r="G176" i="1"/>
  <c r="G169" i="1"/>
  <c r="G168" i="1"/>
  <c r="G166" i="1"/>
  <c r="G165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5" i="1"/>
  <c r="G144" i="1"/>
  <c r="G142" i="1"/>
  <c r="G141" i="1"/>
  <c r="G136" i="1"/>
  <c r="G135" i="1"/>
  <c r="G134" i="1"/>
  <c r="G130" i="1"/>
  <c r="G129" i="1"/>
  <c r="G116" i="1"/>
  <c r="G115" i="1"/>
  <c r="G113" i="1"/>
  <c r="G112" i="1"/>
  <c r="G111" i="1"/>
  <c r="G110" i="1"/>
  <c r="G109" i="1"/>
  <c r="G107" i="1"/>
  <c r="G106" i="1"/>
  <c r="G104" i="1"/>
  <c r="G103" i="1"/>
  <c r="G101" i="1"/>
  <c r="G100" i="1"/>
  <c r="G98" i="1"/>
  <c r="G97" i="1"/>
  <c r="G95" i="1"/>
  <c r="G94" i="1"/>
  <c r="G92" i="1"/>
  <c r="G91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1" i="1"/>
  <c r="G70" i="1"/>
  <c r="G68" i="1"/>
  <c r="G67" i="1"/>
  <c r="G65" i="1"/>
  <c r="G64" i="1"/>
  <c r="G62" i="1"/>
  <c r="G61" i="1"/>
  <c r="G59" i="1"/>
  <c r="G58" i="1"/>
  <c r="G56" i="1"/>
  <c r="G55" i="1"/>
  <c r="G53" i="1"/>
  <c r="G52" i="1"/>
  <c r="G50" i="1"/>
  <c r="G49" i="1"/>
  <c r="G47" i="1"/>
  <c r="G46" i="1"/>
  <c r="G41" i="1"/>
  <c r="G40" i="1"/>
  <c r="G39" i="1"/>
  <c r="G35" i="1"/>
  <c r="G34" i="1"/>
  <c r="G32" i="1"/>
  <c r="G31" i="1"/>
  <c r="G29" i="1"/>
  <c r="G28" i="1"/>
  <c r="G23" i="1"/>
  <c r="G22" i="1"/>
  <c r="G21" i="1"/>
  <c r="O357" i="1"/>
  <c r="O354" i="1"/>
  <c r="O351" i="1"/>
  <c r="O342" i="1"/>
  <c r="O339" i="1"/>
  <c r="O336" i="1"/>
  <c r="O333" i="1"/>
  <c r="O327" i="1"/>
  <c r="O323" i="1"/>
  <c r="O324" i="1"/>
  <c r="O322" i="1"/>
  <c r="O307" i="1"/>
  <c r="O306" i="1"/>
  <c r="O305" i="1"/>
  <c r="O301" i="1"/>
  <c r="O298" i="1"/>
  <c r="O295" i="1"/>
  <c r="O292" i="1"/>
  <c r="O286" i="1"/>
  <c r="O285" i="1"/>
  <c r="O282" i="1" s="1"/>
  <c r="O318" i="1" s="1"/>
  <c r="O284" i="1"/>
  <c r="O272" i="1"/>
  <c r="O271" i="1"/>
  <c r="O270" i="1"/>
  <c r="O267" i="1" s="1"/>
  <c r="O276" i="1" s="1"/>
  <c r="O258" i="1"/>
  <c r="O255" i="1"/>
  <c r="O249" i="1"/>
  <c r="O246" i="1"/>
  <c r="O245" i="1"/>
  <c r="O242" i="1" s="1"/>
  <c r="O263" i="1" s="1"/>
  <c r="O244" i="1"/>
  <c r="O237" i="1"/>
  <c r="O234" i="1"/>
  <c r="O231" i="1"/>
  <c r="O228" i="1"/>
  <c r="O225" i="1"/>
  <c r="O217" i="1"/>
  <c r="O216" i="1"/>
  <c r="O215" i="1"/>
  <c r="O208" i="1"/>
  <c r="O205" i="1"/>
  <c r="O202" i="1"/>
  <c r="O196" i="1"/>
  <c r="O193" i="1"/>
  <c r="O190" i="1"/>
  <c r="O187" i="1"/>
  <c r="O167" i="1"/>
  <c r="O164" i="1"/>
  <c r="O146" i="1"/>
  <c r="O143" i="1"/>
  <c r="O140" i="1"/>
  <c r="O132" i="1"/>
  <c r="O174" i="1" s="1"/>
  <c r="O114" i="1"/>
  <c r="O108" i="1"/>
  <c r="O105" i="1"/>
  <c r="O102" i="1"/>
  <c r="O99" i="1"/>
  <c r="O96" i="1"/>
  <c r="O93" i="1"/>
  <c r="O90" i="1"/>
  <c r="O72" i="1"/>
  <c r="O69" i="1"/>
  <c r="O66" i="1"/>
  <c r="O63" i="1"/>
  <c r="O60" i="1"/>
  <c r="O57" i="1"/>
  <c r="O54" i="1"/>
  <c r="O51" i="1"/>
  <c r="O48" i="1"/>
  <c r="O45" i="1"/>
  <c r="O37" i="1"/>
  <c r="O33" i="1"/>
  <c r="O30" i="1"/>
  <c r="O27" i="1"/>
  <c r="O26" i="1"/>
  <c r="O25" i="1"/>
  <c r="O19" i="1" s="1"/>
  <c r="O281" i="1" l="1"/>
  <c r="O317" i="1" s="1"/>
  <c r="O304" i="1"/>
  <c r="O214" i="1"/>
  <c r="O316" i="1"/>
  <c r="M42" i="1"/>
  <c r="O243" i="1"/>
  <c r="O269" i="1"/>
  <c r="L42" i="1"/>
  <c r="O42" i="1"/>
  <c r="O222" i="1"/>
  <c r="O283" i="1"/>
  <c r="G117" i="1"/>
  <c r="G211" i="1"/>
  <c r="O184" i="1"/>
  <c r="O179" i="1"/>
  <c r="O178" i="1" s="1"/>
  <c r="O137" i="1"/>
  <c r="O127" i="1"/>
  <c r="O24" i="1"/>
  <c r="O18" i="1" s="1"/>
  <c r="O321" i="1"/>
  <c r="O36" i="1"/>
  <c r="O20" i="1"/>
  <c r="O128" i="1" s="1"/>
  <c r="O241" i="1"/>
  <c r="O363" i="1"/>
  <c r="O133" i="1"/>
  <c r="O175" i="1" s="1"/>
  <c r="O268" i="1"/>
  <c r="O277" i="1" s="1"/>
  <c r="O275" i="1" s="1"/>
  <c r="H216" i="1"/>
  <c r="I216" i="1"/>
  <c r="J216" i="1"/>
  <c r="K216" i="1"/>
  <c r="L216" i="1"/>
  <c r="M216" i="1"/>
  <c r="I215" i="1"/>
  <c r="J215" i="1"/>
  <c r="K215" i="1"/>
  <c r="L215" i="1"/>
  <c r="M215" i="1"/>
  <c r="H215" i="1"/>
  <c r="M217" i="1"/>
  <c r="L217" i="1"/>
  <c r="K217" i="1"/>
  <c r="J217" i="1"/>
  <c r="I217" i="1"/>
  <c r="H217" i="1"/>
  <c r="O280" i="1" l="1"/>
  <c r="H214" i="1"/>
  <c r="G217" i="1"/>
  <c r="G216" i="1"/>
  <c r="G215" i="1"/>
  <c r="O221" i="1"/>
  <c r="O220" i="1" s="1"/>
  <c r="O126" i="1"/>
  <c r="O240" i="1"/>
  <c r="O262" i="1"/>
  <c r="O368" i="1"/>
  <c r="O131" i="1"/>
  <c r="O173" i="1" s="1"/>
  <c r="O266" i="1"/>
  <c r="J214" i="1"/>
  <c r="K139" i="1"/>
  <c r="K138" i="1"/>
  <c r="M167" i="1"/>
  <c r="L167" i="1"/>
  <c r="K167" i="1"/>
  <c r="J167" i="1"/>
  <c r="I167" i="1"/>
  <c r="H167" i="1"/>
  <c r="G167" i="1" l="1"/>
  <c r="O261" i="1"/>
  <c r="O367" i="1"/>
  <c r="O366" i="1" s="1"/>
  <c r="M246" i="1"/>
  <c r="L246" i="1"/>
  <c r="K246" i="1"/>
  <c r="K27" i="1" l="1"/>
  <c r="J186" i="1" l="1"/>
  <c r="J185" i="1"/>
  <c r="M208" i="1"/>
  <c r="L208" i="1"/>
  <c r="K208" i="1"/>
  <c r="J208" i="1"/>
  <c r="I208" i="1"/>
  <c r="H208" i="1"/>
  <c r="J44" i="1"/>
  <c r="J43" i="1"/>
  <c r="M114" i="1"/>
  <c r="L114" i="1"/>
  <c r="K114" i="1"/>
  <c r="J114" i="1"/>
  <c r="I114" i="1"/>
  <c r="H114" i="1"/>
  <c r="G208" i="1" l="1"/>
  <c r="G114" i="1"/>
  <c r="K325" i="1"/>
  <c r="K326" i="1"/>
  <c r="J326" i="1"/>
  <c r="J325" i="1"/>
  <c r="M357" i="1"/>
  <c r="L357" i="1"/>
  <c r="K357" i="1"/>
  <c r="J357" i="1"/>
  <c r="I357" i="1"/>
  <c r="H357" i="1"/>
  <c r="G357" i="1" l="1"/>
  <c r="K245" i="1"/>
  <c r="L245" i="1"/>
  <c r="M245" i="1"/>
  <c r="K244" i="1"/>
  <c r="J245" i="1"/>
  <c r="L244" i="1"/>
  <c r="M244" i="1"/>
  <c r="J244" i="1"/>
  <c r="M258" i="1" l="1"/>
  <c r="L258" i="1"/>
  <c r="K258" i="1"/>
  <c r="J258" i="1"/>
  <c r="I258" i="1"/>
  <c r="H258" i="1"/>
  <c r="G258" i="1" l="1"/>
  <c r="H245" i="1"/>
  <c r="H242" i="1" s="1"/>
  <c r="I245" i="1"/>
  <c r="J242" i="1"/>
  <c r="K242" i="1"/>
  <c r="L242" i="1"/>
  <c r="M242" i="1"/>
  <c r="I244" i="1"/>
  <c r="J241" i="1"/>
  <c r="J262" i="1" s="1"/>
  <c r="K241" i="1"/>
  <c r="L241" i="1"/>
  <c r="M241" i="1"/>
  <c r="H244" i="1"/>
  <c r="I241" i="1" l="1"/>
  <c r="G244" i="1"/>
  <c r="I242" i="1"/>
  <c r="G242" i="1" s="1"/>
  <c r="G245" i="1"/>
  <c r="M255" i="1"/>
  <c r="L255" i="1"/>
  <c r="K255" i="1"/>
  <c r="J255" i="1"/>
  <c r="I255" i="1"/>
  <c r="H255" i="1"/>
  <c r="G255" i="1" l="1"/>
  <c r="H186" i="1"/>
  <c r="I186" i="1"/>
  <c r="I185" i="1"/>
  <c r="H185" i="1"/>
  <c r="M205" i="1"/>
  <c r="L205" i="1"/>
  <c r="K205" i="1"/>
  <c r="J205" i="1"/>
  <c r="I205" i="1"/>
  <c r="H205" i="1"/>
  <c r="I138" i="1"/>
  <c r="I132" i="1" s="1"/>
  <c r="I174" i="1" s="1"/>
  <c r="J138" i="1"/>
  <c r="J132" i="1" s="1"/>
  <c r="J174" i="1" s="1"/>
  <c r="K132" i="1"/>
  <c r="L132" i="1"/>
  <c r="L174" i="1" s="1"/>
  <c r="M132" i="1"/>
  <c r="M174" i="1" s="1"/>
  <c r="I139" i="1"/>
  <c r="I133" i="1" s="1"/>
  <c r="J139" i="1"/>
  <c r="J133" i="1" s="1"/>
  <c r="J175" i="1" s="1"/>
  <c r="K133" i="1"/>
  <c r="K175" i="1" s="1"/>
  <c r="L133" i="1"/>
  <c r="L175" i="1" s="1"/>
  <c r="M133" i="1"/>
  <c r="M175" i="1" s="1"/>
  <c r="H139" i="1"/>
  <c r="H138" i="1"/>
  <c r="M164" i="1"/>
  <c r="L164" i="1"/>
  <c r="K164" i="1"/>
  <c r="J164" i="1"/>
  <c r="I164" i="1"/>
  <c r="H164" i="1"/>
  <c r="H44" i="1"/>
  <c r="I44" i="1"/>
  <c r="I43" i="1"/>
  <c r="H43" i="1"/>
  <c r="M105" i="1"/>
  <c r="L105" i="1"/>
  <c r="K105" i="1"/>
  <c r="J105" i="1"/>
  <c r="I105" i="1"/>
  <c r="H105" i="1"/>
  <c r="M108" i="1"/>
  <c r="L108" i="1"/>
  <c r="K108" i="1"/>
  <c r="J108" i="1"/>
  <c r="I108" i="1"/>
  <c r="H108" i="1"/>
  <c r="G186" i="1" l="1"/>
  <c r="G44" i="1"/>
  <c r="G205" i="1"/>
  <c r="G105" i="1"/>
  <c r="H132" i="1"/>
  <c r="H174" i="1" s="1"/>
  <c r="G138" i="1"/>
  <c r="H133" i="1"/>
  <c r="H175" i="1" s="1"/>
  <c r="G139" i="1"/>
  <c r="G108" i="1"/>
  <c r="G164" i="1"/>
  <c r="G43" i="1"/>
  <c r="G185" i="1"/>
  <c r="I175" i="1"/>
  <c r="K174" i="1"/>
  <c r="I327" i="1"/>
  <c r="G133" i="1" l="1"/>
  <c r="G175" i="1"/>
  <c r="G132" i="1"/>
  <c r="G174" i="1"/>
  <c r="H326" i="1"/>
  <c r="I326" i="1"/>
  <c r="G326" i="1" s="1"/>
  <c r="I325" i="1"/>
  <c r="H325" i="1"/>
  <c r="M354" i="1"/>
  <c r="L354" i="1"/>
  <c r="K354" i="1"/>
  <c r="J354" i="1"/>
  <c r="I354" i="1"/>
  <c r="H354" i="1"/>
  <c r="M102" i="1"/>
  <c r="L102" i="1"/>
  <c r="K102" i="1"/>
  <c r="J102" i="1"/>
  <c r="I102" i="1"/>
  <c r="H102" i="1"/>
  <c r="G102" i="1" l="1"/>
  <c r="G325" i="1"/>
  <c r="G354" i="1"/>
  <c r="I306" i="1"/>
  <c r="J306" i="1"/>
  <c r="K306" i="1"/>
  <c r="L306" i="1"/>
  <c r="M306" i="1"/>
  <c r="I305" i="1"/>
  <c r="J305" i="1"/>
  <c r="K305" i="1"/>
  <c r="L305" i="1"/>
  <c r="M305" i="1"/>
  <c r="H305" i="1"/>
  <c r="H306" i="1"/>
  <c r="G306" i="1" l="1"/>
  <c r="G305" i="1"/>
  <c r="I318" i="1"/>
  <c r="J318" i="1"/>
  <c r="K318" i="1"/>
  <c r="H318" i="1"/>
  <c r="M307" i="1" l="1"/>
  <c r="L307" i="1"/>
  <c r="K307" i="1"/>
  <c r="J307" i="1"/>
  <c r="I307" i="1"/>
  <c r="H307" i="1"/>
  <c r="I270" i="1"/>
  <c r="J270" i="1"/>
  <c r="K270" i="1"/>
  <c r="L270" i="1"/>
  <c r="M270" i="1"/>
  <c r="M202" i="1"/>
  <c r="L202" i="1"/>
  <c r="K202" i="1"/>
  <c r="J202" i="1"/>
  <c r="I202" i="1"/>
  <c r="H202" i="1"/>
  <c r="M99" i="1"/>
  <c r="L99" i="1"/>
  <c r="K99" i="1"/>
  <c r="J99" i="1"/>
  <c r="I99" i="1"/>
  <c r="H99" i="1"/>
  <c r="H26" i="1"/>
  <c r="I26" i="1"/>
  <c r="J26" i="1"/>
  <c r="K26" i="1"/>
  <c r="L26" i="1"/>
  <c r="M26" i="1"/>
  <c r="I25" i="1"/>
  <c r="J25" i="1"/>
  <c r="K25" i="1"/>
  <c r="M25" i="1"/>
  <c r="H25" i="1"/>
  <c r="G99" i="1" l="1"/>
  <c r="G307" i="1"/>
  <c r="G202" i="1"/>
  <c r="G26" i="1"/>
  <c r="G25" i="1"/>
  <c r="M33" i="1"/>
  <c r="L33" i="1"/>
  <c r="K33" i="1"/>
  <c r="J33" i="1"/>
  <c r="I33" i="1"/>
  <c r="H33" i="1"/>
  <c r="G33" i="1" l="1"/>
  <c r="M96" i="1"/>
  <c r="L96" i="1"/>
  <c r="K96" i="1"/>
  <c r="J96" i="1"/>
  <c r="I96" i="1"/>
  <c r="H96" i="1"/>
  <c r="G96" i="1" l="1"/>
  <c r="M93" i="1"/>
  <c r="L93" i="1"/>
  <c r="K93" i="1"/>
  <c r="J93" i="1"/>
  <c r="I93" i="1"/>
  <c r="H93" i="1"/>
  <c r="M90" i="1"/>
  <c r="L90" i="1"/>
  <c r="K90" i="1"/>
  <c r="J90" i="1"/>
  <c r="I90" i="1"/>
  <c r="H90" i="1"/>
  <c r="G93" i="1" l="1"/>
  <c r="G90" i="1"/>
  <c r="M351" i="1"/>
  <c r="L351" i="1"/>
  <c r="K351" i="1"/>
  <c r="J351" i="1"/>
  <c r="I351" i="1"/>
  <c r="H351" i="1"/>
  <c r="G351" i="1" l="1"/>
  <c r="H364" i="1"/>
  <c r="I193" i="1" l="1"/>
  <c r="H193" i="1"/>
  <c r="I180" i="1"/>
  <c r="I222" i="1" s="1"/>
  <c r="H180" i="1"/>
  <c r="I187" i="1"/>
  <c r="H187" i="1"/>
  <c r="H179" i="1"/>
  <c r="I146" i="1"/>
  <c r="H146" i="1"/>
  <c r="I143" i="1"/>
  <c r="H143" i="1"/>
  <c r="I131" i="1"/>
  <c r="I173" i="1" s="1"/>
  <c r="I140" i="1"/>
  <c r="H140" i="1"/>
  <c r="H38" i="1"/>
  <c r="I38" i="1"/>
  <c r="H37" i="1"/>
  <c r="I37" i="1"/>
  <c r="I72" i="1"/>
  <c r="H72" i="1"/>
  <c r="I69" i="1"/>
  <c r="H69" i="1"/>
  <c r="I66" i="1"/>
  <c r="H66" i="1"/>
  <c r="I60" i="1"/>
  <c r="H60" i="1"/>
  <c r="I57" i="1"/>
  <c r="H57" i="1"/>
  <c r="I54" i="1"/>
  <c r="H54" i="1"/>
  <c r="I51" i="1"/>
  <c r="H51" i="1"/>
  <c r="I48" i="1"/>
  <c r="H48" i="1"/>
  <c r="I63" i="1"/>
  <c r="H63" i="1"/>
  <c r="H178" i="1" l="1"/>
  <c r="H184" i="1"/>
  <c r="I184" i="1"/>
  <c r="I179" i="1"/>
  <c r="H131" i="1"/>
  <c r="H173" i="1" s="1"/>
  <c r="I137" i="1"/>
  <c r="H137" i="1"/>
  <c r="I45" i="1"/>
  <c r="H45" i="1"/>
  <c r="I30" i="1"/>
  <c r="H30" i="1"/>
  <c r="I27" i="1"/>
  <c r="H27" i="1"/>
  <c r="H20" i="1"/>
  <c r="I20" i="1"/>
  <c r="I128" i="1" s="1"/>
  <c r="I19" i="1"/>
  <c r="I127" i="1" s="1"/>
  <c r="H19" i="1"/>
  <c r="H127" i="1" l="1"/>
  <c r="H18" i="1"/>
  <c r="H128" i="1"/>
  <c r="I126" i="1"/>
  <c r="I178" i="1"/>
  <c r="I221" i="1"/>
  <c r="H42" i="1"/>
  <c r="I42" i="1"/>
  <c r="I24" i="1"/>
  <c r="H24" i="1"/>
  <c r="H126" i="1" l="1"/>
  <c r="I220" i="1"/>
  <c r="I214" i="1"/>
  <c r="M262" i="1"/>
  <c r="M263" i="1"/>
  <c r="M60" i="1" l="1"/>
  <c r="L60" i="1"/>
  <c r="K60" i="1"/>
  <c r="J60" i="1"/>
  <c r="G60" i="1" l="1"/>
  <c r="M54" i="1"/>
  <c r="L54" i="1"/>
  <c r="K54" i="1"/>
  <c r="J54" i="1"/>
  <c r="I271" i="1"/>
  <c r="J271" i="1"/>
  <c r="K271" i="1"/>
  <c r="L271" i="1"/>
  <c r="M271" i="1"/>
  <c r="H271" i="1"/>
  <c r="H270" i="1"/>
  <c r="G270" i="1" s="1"/>
  <c r="G271" i="1" l="1"/>
  <c r="G54" i="1"/>
  <c r="R158" i="1"/>
  <c r="L322" i="1" l="1"/>
  <c r="K63" i="1"/>
  <c r="K45" i="1"/>
  <c r="K48" i="1"/>
  <c r="K66" i="1"/>
  <c r="K72" i="1"/>
  <c r="K69" i="1"/>
  <c r="K51" i="1"/>
  <c r="K57" i="1"/>
  <c r="K146" i="1"/>
  <c r="K140" i="1"/>
  <c r="K143" i="1"/>
  <c r="K179" i="1"/>
  <c r="K180" i="1"/>
  <c r="K187" i="1"/>
  <c r="K190" i="1"/>
  <c r="K193" i="1"/>
  <c r="K196" i="1"/>
  <c r="K225" i="1"/>
  <c r="M51" i="1"/>
  <c r="L51" i="1"/>
  <c r="J51" i="1"/>
  <c r="K222" i="1" l="1"/>
  <c r="K214" i="1"/>
  <c r="K221" i="1"/>
  <c r="G51" i="1"/>
  <c r="K137" i="1"/>
  <c r="K184" i="1"/>
  <c r="K131" i="1"/>
  <c r="K178" i="1"/>
  <c r="K42" i="1"/>
  <c r="M30" i="1"/>
  <c r="K220" i="1" l="1"/>
  <c r="K173" i="1"/>
  <c r="R348" i="1"/>
  <c r="R342" i="1"/>
  <c r="M342" i="1"/>
  <c r="L342" i="1"/>
  <c r="K342" i="1"/>
  <c r="J342" i="1"/>
  <c r="I342" i="1"/>
  <c r="H342" i="1"/>
  <c r="R339" i="1"/>
  <c r="M339" i="1"/>
  <c r="L339" i="1"/>
  <c r="K339" i="1"/>
  <c r="J339" i="1"/>
  <c r="I339" i="1"/>
  <c r="H339" i="1"/>
  <c r="M336" i="1"/>
  <c r="L336" i="1"/>
  <c r="K336" i="1"/>
  <c r="J336" i="1"/>
  <c r="I336" i="1"/>
  <c r="H336" i="1"/>
  <c r="M333" i="1"/>
  <c r="L333" i="1"/>
  <c r="K333" i="1"/>
  <c r="J333" i="1"/>
  <c r="I333" i="1"/>
  <c r="H333" i="1"/>
  <c r="M327" i="1"/>
  <c r="L327" i="1"/>
  <c r="K327" i="1"/>
  <c r="J327" i="1"/>
  <c r="H327" i="1"/>
  <c r="K365" i="1"/>
  <c r="J365" i="1"/>
  <c r="I365" i="1"/>
  <c r="K364" i="1"/>
  <c r="J364" i="1"/>
  <c r="I364" i="1"/>
  <c r="G327" i="1" l="1"/>
  <c r="G336" i="1"/>
  <c r="G342" i="1"/>
  <c r="G333" i="1"/>
  <c r="G339" i="1"/>
  <c r="M322" i="1"/>
  <c r="G364" i="1"/>
  <c r="M323" i="1"/>
  <c r="H365" i="1"/>
  <c r="L323" i="1"/>
  <c r="L321" i="1" s="1"/>
  <c r="K363" i="1"/>
  <c r="K323" i="1"/>
  <c r="I322" i="1"/>
  <c r="J324" i="1"/>
  <c r="J323" i="1"/>
  <c r="J322" i="1"/>
  <c r="K322" i="1"/>
  <c r="I324" i="1"/>
  <c r="I363" i="1"/>
  <c r="I323" i="1"/>
  <c r="M324" i="1"/>
  <c r="K324" i="1"/>
  <c r="H323" i="1"/>
  <c r="H322" i="1"/>
  <c r="H324" i="1"/>
  <c r="G322" i="1" l="1"/>
  <c r="G323" i="1"/>
  <c r="G365" i="1"/>
  <c r="G324" i="1"/>
  <c r="M321" i="1"/>
  <c r="H363" i="1"/>
  <c r="J363" i="1"/>
  <c r="M363" i="1"/>
  <c r="K321" i="1"/>
  <c r="I321" i="1"/>
  <c r="J321" i="1"/>
  <c r="H321" i="1"/>
  <c r="M57" i="1"/>
  <c r="L57" i="1"/>
  <c r="J57" i="1"/>
  <c r="G57" i="1" l="1"/>
  <c r="G363" i="1"/>
  <c r="G321" i="1"/>
  <c r="J272" i="1"/>
  <c r="K272" i="1"/>
  <c r="L272" i="1"/>
  <c r="M272" i="1"/>
  <c r="J193" i="1" l="1"/>
  <c r="J42" i="1" l="1"/>
  <c r="J66" i="1" l="1"/>
  <c r="J37" i="1" l="1"/>
  <c r="M69" i="1"/>
  <c r="L69" i="1"/>
  <c r="J69" i="1"/>
  <c r="M72" i="1"/>
  <c r="L72" i="1"/>
  <c r="J72" i="1"/>
  <c r="M66" i="1"/>
  <c r="L66" i="1"/>
  <c r="M27" i="1"/>
  <c r="L27" i="1"/>
  <c r="J27" i="1"/>
  <c r="J180" i="1"/>
  <c r="J222" i="1" s="1"/>
  <c r="J179" i="1"/>
  <c r="J221" i="1" s="1"/>
  <c r="L179" i="1"/>
  <c r="M179" i="1"/>
  <c r="M221" i="1" s="1"/>
  <c r="L180" i="1"/>
  <c r="M180" i="1"/>
  <c r="M222" i="1" s="1"/>
  <c r="M196" i="1"/>
  <c r="L196" i="1"/>
  <c r="J196" i="1"/>
  <c r="I196" i="1"/>
  <c r="H196" i="1"/>
  <c r="M193" i="1"/>
  <c r="L193" i="1"/>
  <c r="M190" i="1"/>
  <c r="L190" i="1"/>
  <c r="J190" i="1"/>
  <c r="I190" i="1"/>
  <c r="H190" i="1"/>
  <c r="M187" i="1"/>
  <c r="L187" i="1"/>
  <c r="J187" i="1"/>
  <c r="M184" i="1"/>
  <c r="L184" i="1"/>
  <c r="L146" i="1"/>
  <c r="M146" i="1"/>
  <c r="J146" i="1"/>
  <c r="L143" i="1"/>
  <c r="M143" i="1"/>
  <c r="J143" i="1"/>
  <c r="L140" i="1"/>
  <c r="J140" i="1"/>
  <c r="L63" i="1"/>
  <c r="M63" i="1"/>
  <c r="J63" i="1"/>
  <c r="L48" i="1"/>
  <c r="M48" i="1"/>
  <c r="J48" i="1"/>
  <c r="L45" i="1"/>
  <c r="M45" i="1"/>
  <c r="J45" i="1"/>
  <c r="G48" i="1" l="1"/>
  <c r="G146" i="1"/>
  <c r="G187" i="1"/>
  <c r="G69" i="1"/>
  <c r="G196" i="1"/>
  <c r="G72" i="1"/>
  <c r="G63" i="1"/>
  <c r="G190" i="1"/>
  <c r="G193" i="1"/>
  <c r="L222" i="1"/>
  <c r="G180" i="1"/>
  <c r="L221" i="1"/>
  <c r="G179" i="1"/>
  <c r="G143" i="1"/>
  <c r="G140" i="1"/>
  <c r="G66" i="1"/>
  <c r="G45" i="1"/>
  <c r="G27" i="1"/>
  <c r="M214" i="1"/>
  <c r="L214" i="1"/>
  <c r="M220" i="1"/>
  <c r="J220" i="1"/>
  <c r="J184" i="1"/>
  <c r="G184" i="1" s="1"/>
  <c r="M137" i="1"/>
  <c r="L137" i="1"/>
  <c r="J137" i="1"/>
  <c r="K38" i="1"/>
  <c r="L38" i="1"/>
  <c r="M38" i="1"/>
  <c r="J38" i="1"/>
  <c r="J36" i="1" s="1"/>
  <c r="K37" i="1"/>
  <c r="L37" i="1"/>
  <c r="M37" i="1"/>
  <c r="K20" i="1"/>
  <c r="L20" i="1"/>
  <c r="M20" i="1"/>
  <c r="J20" i="1"/>
  <c r="K19" i="1"/>
  <c r="L19" i="1"/>
  <c r="M19" i="1"/>
  <c r="J19" i="1"/>
  <c r="L30" i="1"/>
  <c r="K30" i="1"/>
  <c r="J30" i="1"/>
  <c r="M24" i="1"/>
  <c r="M18" i="1" s="1"/>
  <c r="L24" i="1"/>
  <c r="L18" i="1" s="1"/>
  <c r="G18" i="1" s="1"/>
  <c r="K24" i="1"/>
  <c r="J24" i="1"/>
  <c r="J18" i="1" s="1"/>
  <c r="G30" i="1" l="1"/>
  <c r="G214" i="1"/>
  <c r="L220" i="1"/>
  <c r="G137" i="1"/>
  <c r="G20" i="1"/>
  <c r="G42" i="1"/>
  <c r="G38" i="1"/>
  <c r="G37" i="1"/>
  <c r="G19" i="1"/>
  <c r="K18" i="1"/>
  <c r="G24" i="1"/>
  <c r="M36" i="1"/>
  <c r="L36" i="1"/>
  <c r="K36" i="1"/>
  <c r="K128" i="1"/>
  <c r="K127" i="1"/>
  <c r="I246" i="1"/>
  <c r="K126" i="1" l="1"/>
  <c r="H241" i="1"/>
  <c r="G241" i="1" s="1"/>
  <c r="J243" i="1"/>
  <c r="K240" i="1"/>
  <c r="L240" i="1"/>
  <c r="M243" i="1"/>
  <c r="J240" i="1" l="1"/>
  <c r="H240" i="1"/>
  <c r="I243" i="1"/>
  <c r="L243" i="1"/>
  <c r="H243" i="1"/>
  <c r="M240" i="1"/>
  <c r="K243" i="1"/>
  <c r="G243" i="1" l="1"/>
  <c r="I240" i="1"/>
  <c r="G240" i="1" s="1"/>
  <c r="H285" i="1" l="1"/>
  <c r="I285" i="1"/>
  <c r="J285" i="1"/>
  <c r="K285" i="1"/>
  <c r="L285" i="1"/>
  <c r="L282" i="1" s="1"/>
  <c r="L318" i="1" s="1"/>
  <c r="M285" i="1"/>
  <c r="M282" i="1" s="1"/>
  <c r="M318" i="1" s="1"/>
  <c r="I284" i="1"/>
  <c r="J284" i="1"/>
  <c r="K284" i="1"/>
  <c r="L284" i="1"/>
  <c r="L281" i="1" s="1"/>
  <c r="L317" i="1" s="1"/>
  <c r="M284" i="1"/>
  <c r="M281" i="1" s="1"/>
  <c r="M317" i="1" s="1"/>
  <c r="H284" i="1"/>
  <c r="H268" i="1"/>
  <c r="H277" i="1" s="1"/>
  <c r="I268" i="1"/>
  <c r="L268" i="1"/>
  <c r="L277" i="1" s="1"/>
  <c r="M268" i="1"/>
  <c r="M277" i="1" s="1"/>
  <c r="I267" i="1"/>
  <c r="I276" i="1" s="1"/>
  <c r="J267" i="1"/>
  <c r="J276" i="1" s="1"/>
  <c r="K267" i="1"/>
  <c r="K276" i="1" s="1"/>
  <c r="L267" i="1"/>
  <c r="M267" i="1"/>
  <c r="M276" i="1" s="1"/>
  <c r="H267" i="1"/>
  <c r="H276" i="1" s="1"/>
  <c r="J268" i="1"/>
  <c r="J277" i="1" s="1"/>
  <c r="K268" i="1"/>
  <c r="K277" i="1" s="1"/>
  <c r="H263" i="1"/>
  <c r="I263" i="1"/>
  <c r="J263" i="1"/>
  <c r="K263" i="1"/>
  <c r="L263" i="1"/>
  <c r="I262" i="1"/>
  <c r="K262" i="1"/>
  <c r="L262" i="1"/>
  <c r="H262" i="1"/>
  <c r="G318" i="1" l="1"/>
  <c r="G284" i="1"/>
  <c r="G285" i="1"/>
  <c r="I277" i="1"/>
  <c r="G277" i="1" s="1"/>
  <c r="G268" i="1"/>
  <c r="G263" i="1"/>
  <c r="L276" i="1"/>
  <c r="G276" i="1" s="1"/>
  <c r="G267" i="1"/>
  <c r="G262" i="1"/>
  <c r="H317" i="1"/>
  <c r="H281" i="1"/>
  <c r="I281" i="1"/>
  <c r="I317" i="1"/>
  <c r="J317" i="1"/>
  <c r="J281" i="1"/>
  <c r="K317" i="1"/>
  <c r="K281" i="1"/>
  <c r="H221" i="1"/>
  <c r="L127" i="1"/>
  <c r="M127" i="1"/>
  <c r="R301" i="1"/>
  <c r="R298" i="1"/>
  <c r="R289" i="1"/>
  <c r="M301" i="1"/>
  <c r="L301" i="1"/>
  <c r="K301" i="1"/>
  <c r="J301" i="1"/>
  <c r="I301" i="1"/>
  <c r="H301" i="1"/>
  <c r="M298" i="1"/>
  <c r="L298" i="1"/>
  <c r="K298" i="1"/>
  <c r="J298" i="1"/>
  <c r="I298" i="1"/>
  <c r="H298" i="1"/>
  <c r="M295" i="1"/>
  <c r="L295" i="1"/>
  <c r="K295" i="1"/>
  <c r="J295" i="1"/>
  <c r="I295" i="1"/>
  <c r="H295" i="1"/>
  <c r="M292" i="1"/>
  <c r="L292" i="1"/>
  <c r="K292" i="1"/>
  <c r="J292" i="1"/>
  <c r="I292" i="1"/>
  <c r="H292" i="1"/>
  <c r="M286" i="1"/>
  <c r="L286" i="1"/>
  <c r="K286" i="1"/>
  <c r="J286" i="1"/>
  <c r="I286" i="1"/>
  <c r="H286" i="1"/>
  <c r="M283" i="1"/>
  <c r="L283" i="1"/>
  <c r="K283" i="1"/>
  <c r="J283" i="1"/>
  <c r="I283" i="1"/>
  <c r="H283" i="1"/>
  <c r="M275" i="1"/>
  <c r="K275" i="1"/>
  <c r="J275" i="1"/>
  <c r="H275" i="1"/>
  <c r="I272" i="1"/>
  <c r="H272" i="1"/>
  <c r="M269" i="1"/>
  <c r="L269" i="1"/>
  <c r="K269" i="1"/>
  <c r="J269" i="1"/>
  <c r="I269" i="1"/>
  <c r="H269" i="1"/>
  <c r="M266" i="1"/>
  <c r="L266" i="1"/>
  <c r="K266" i="1"/>
  <c r="J266" i="1"/>
  <c r="I266" i="1"/>
  <c r="H266" i="1"/>
  <c r="M261" i="1"/>
  <c r="L261" i="1"/>
  <c r="K261" i="1"/>
  <c r="J261" i="1"/>
  <c r="I261" i="1"/>
  <c r="H261" i="1"/>
  <c r="M249" i="1"/>
  <c r="L249" i="1"/>
  <c r="K249" i="1"/>
  <c r="J249" i="1"/>
  <c r="I249" i="1"/>
  <c r="H249" i="1"/>
  <c r="J246" i="1"/>
  <c r="H246" i="1"/>
  <c r="M237" i="1"/>
  <c r="L237" i="1"/>
  <c r="K237" i="1"/>
  <c r="J237" i="1"/>
  <c r="I237" i="1"/>
  <c r="H237" i="1"/>
  <c r="M234" i="1"/>
  <c r="L234" i="1"/>
  <c r="K234" i="1"/>
  <c r="M231" i="1"/>
  <c r="L231" i="1"/>
  <c r="K231" i="1"/>
  <c r="I275" i="1" l="1"/>
  <c r="G246" i="1"/>
  <c r="G281" i="1"/>
  <c r="G292" i="1"/>
  <c r="G237" i="1"/>
  <c r="G272" i="1"/>
  <c r="H367" i="1"/>
  <c r="G221" i="1"/>
  <c r="G269" i="1"/>
  <c r="G298" i="1"/>
  <c r="G286" i="1"/>
  <c r="G295" i="1"/>
  <c r="G301" i="1"/>
  <c r="G283" i="1"/>
  <c r="I367" i="1"/>
  <c r="G317" i="1"/>
  <c r="L275" i="1"/>
  <c r="G275" i="1" s="1"/>
  <c r="G266" i="1"/>
  <c r="G249" i="1"/>
  <c r="G261" i="1"/>
  <c r="K367" i="1"/>
  <c r="L367" i="1"/>
  <c r="M367" i="1"/>
  <c r="H222" i="1"/>
  <c r="G222" i="1" s="1"/>
  <c r="I18" i="1"/>
  <c r="M128" i="1"/>
  <c r="L128" i="1"/>
  <c r="J128" i="1"/>
  <c r="J127" i="1"/>
  <c r="J367" i="1" s="1"/>
  <c r="M228" i="1"/>
  <c r="L228" i="1"/>
  <c r="K228" i="1"/>
  <c r="M225" i="1"/>
  <c r="L225" i="1"/>
  <c r="J225" i="1"/>
  <c r="I225" i="1"/>
  <c r="H225" i="1"/>
  <c r="M178" i="1"/>
  <c r="L178" i="1"/>
  <c r="M131" i="1"/>
  <c r="M173" i="1" s="1"/>
  <c r="L131" i="1"/>
  <c r="J131" i="1"/>
  <c r="J173" i="1" s="1"/>
  <c r="I36" i="1"/>
  <c r="H36" i="1"/>
  <c r="J234" i="1"/>
  <c r="I228" i="1"/>
  <c r="I234" i="1"/>
  <c r="H234" i="1"/>
  <c r="I231" i="1"/>
  <c r="J231" i="1"/>
  <c r="H231" i="1"/>
  <c r="R237" i="1"/>
  <c r="R234" i="1"/>
  <c r="R231" i="1"/>
  <c r="G36" i="1" l="1"/>
  <c r="G231" i="1"/>
  <c r="G225" i="1"/>
  <c r="G234" i="1"/>
  <c r="L173" i="1"/>
  <c r="G173" i="1" s="1"/>
  <c r="G131" i="1"/>
  <c r="G127" i="1"/>
  <c r="G128" i="1"/>
  <c r="G367" i="1"/>
  <c r="L126" i="1"/>
  <c r="H220" i="1"/>
  <c r="M126" i="1"/>
  <c r="J126" i="1"/>
  <c r="J178" i="1"/>
  <c r="G178" i="1" s="1"/>
  <c r="J228" i="1"/>
  <c r="H228" i="1"/>
  <c r="G126" i="1" l="1"/>
  <c r="G228" i="1"/>
  <c r="I316" i="1"/>
  <c r="L316" i="1"/>
  <c r="M316" i="1"/>
  <c r="J316" i="1"/>
  <c r="L304" i="1"/>
  <c r="L368" i="1"/>
  <c r="L366" i="1" s="1"/>
  <c r="K316" i="1"/>
  <c r="K368" i="1"/>
  <c r="K366" i="1" s="1"/>
  <c r="M368" i="1"/>
  <c r="M366" i="1" s="1"/>
  <c r="G366" i="1" s="1"/>
  <c r="M304" i="1"/>
  <c r="K282" i="1"/>
  <c r="K280" i="1" s="1"/>
  <c r="I282" i="1"/>
  <c r="I368" i="1"/>
  <c r="I366" i="1" s="1"/>
  <c r="J304" i="1"/>
  <c r="J368" i="1"/>
  <c r="I280" i="1" l="1"/>
  <c r="M280" i="1"/>
  <c r="L280" i="1"/>
  <c r="J366" i="1"/>
  <c r="J282" i="1"/>
  <c r="J280" i="1" s="1"/>
  <c r="I304" i="1"/>
  <c r="K304" i="1"/>
  <c r="H316" i="1"/>
  <c r="G316" i="1" s="1"/>
  <c r="H282" i="1"/>
  <c r="H368" i="1"/>
  <c r="H366" i="1" s="1"/>
  <c r="G282" i="1" l="1"/>
  <c r="G368" i="1"/>
  <c r="H280" i="1"/>
  <c r="G280" i="1" s="1"/>
  <c r="H304" i="1"/>
  <c r="G304" i="1" s="1"/>
</calcChain>
</file>

<file path=xl/sharedStrings.xml><?xml version="1.0" encoding="utf-8"?>
<sst xmlns="http://schemas.openxmlformats.org/spreadsheetml/2006/main" count="1478" uniqueCount="303">
  <si>
    <t>№ п/п</t>
  </si>
  <si>
    <t>Наименование показателя</t>
  </si>
  <si>
    <t>Срок реализации</t>
  </si>
  <si>
    <t>по (год)</t>
  </si>
  <si>
    <t>Финансовое обеспечение</t>
  </si>
  <si>
    <t>Источник</t>
  </si>
  <si>
    <t>Всего</t>
  </si>
  <si>
    <t>в том числе по годам реализации муниципальной программы</t>
  </si>
  <si>
    <t>Целевые индикаторы реализации мероприятия (группы мероприятий) муниципальной программы</t>
  </si>
  <si>
    <t>Наименование</t>
  </si>
  <si>
    <t>Значение</t>
  </si>
  <si>
    <t>Х</t>
  </si>
  <si>
    <t xml:space="preserve">с                      (год)         </t>
  </si>
  <si>
    <t>всего, из них расходы за счет:</t>
  </si>
  <si>
    <t>процент</t>
  </si>
  <si>
    <t>чел.</t>
  </si>
  <si>
    <t>Всего по муниципальной программе</t>
  </si>
  <si>
    <t>Цель муниципальной программы: "Создание условий для экономического развития Русско-Полянского муниципального района Омской области"</t>
  </si>
  <si>
    <t>Задача 1 подпрограммы 1 муниципальной программы: Обеспечение деятельности Совета Русско-Полянского  муниципального  района  Омской  области</t>
  </si>
  <si>
    <t>Количество выплат на компенсацию расходов, связанных с обеспечением деятельности депутатов</t>
  </si>
  <si>
    <t>тыс.руб.</t>
  </si>
  <si>
    <t xml:space="preserve">Комитет по управлению имуществом при администрации Русско-Полянского муниципального района Омской области           </t>
  </si>
  <si>
    <t>Задача подпрограммы 3 муниципальной программы: Реализация полномочий в финансовой и бюджетной сферах</t>
  </si>
  <si>
    <t>Комитет финансов и контроля администрации Русско–Полянского муниципального района Омской области</t>
  </si>
  <si>
    <t>Оценка уровня качества организации и осуществления бюджетного процесса в муниципальном районе</t>
  </si>
  <si>
    <t>балл</t>
  </si>
  <si>
    <t>Управление сельского хозяйства Русско-Полянского муниципального района Омской области</t>
  </si>
  <si>
    <t>Основное мероприятие: Создание комфортных условий жизнедеятельности в сельской местности</t>
  </si>
  <si>
    <t>Мероприятие 1: улучшение жилищных условий граждан, проживающих в сельской местности</t>
  </si>
  <si>
    <t>Мероприятие 2: Строительство и реконструкцию поселковых водопроводов</t>
  </si>
  <si>
    <t>Мероприятие 3: Строительство и реконструкцию сельских общеобразовательных организаций</t>
  </si>
  <si>
    <t xml:space="preserve">Ввод в действие (приобретение) жилья для граждан, проживающих в
сельской местности, в том числе для молодых семей и молодых специалистов
</t>
  </si>
  <si>
    <t>тыс.кв.м.</t>
  </si>
  <si>
    <t>км</t>
  </si>
  <si>
    <t xml:space="preserve">Ввод в действие поселковых водопроводов </t>
  </si>
  <si>
    <t xml:space="preserve">Ввод в действие общеобразовательных организаций </t>
  </si>
  <si>
    <t>ученических мест</t>
  </si>
  <si>
    <t>%</t>
  </si>
  <si>
    <t>Управление делами администрации муниципального района, организационно-кадровый отдел администрации Русско-Полянского муниципального района</t>
  </si>
  <si>
    <t>Мероприятие 2: Организация рабочих мест муниципальных служащих</t>
  </si>
  <si>
    <t>Основное мероприятие: Внедрение энергоэффективных технологий на территории Русско-Полянского муниципального района Омской области</t>
  </si>
  <si>
    <t>Объем снижения потребления топливно-энергетических ресурсов в муниципальных учреждениях  Русско-Полянского муниципального района Омской области</t>
  </si>
  <si>
    <t>Экономический отдел администрации Русско-Полянского муниципального района Омской области</t>
  </si>
  <si>
    <t>Мероприятие 2: Предоставление грантовой поддержки  начинающим субъектам малого и среднего предпринимательства, за счет субсидий, предоставленным областным бюджетом</t>
  </si>
  <si>
    <t>Основное мероприятие: Информационная, методическая и организационно-кадровая поддержка малого и среднего предпринимательства, мероприятия по поддержке предпринимательской инициативы</t>
  </si>
  <si>
    <t>Мероприятие 1: Информационное освещение деятельности в средствах массовой информации</t>
  </si>
  <si>
    <t>Мероприятие 2: Проведение семинаров, "круглых столов", бизнес-встреч</t>
  </si>
  <si>
    <t>Количество получателей грантовой поддержки</t>
  </si>
  <si>
    <t>ед.</t>
  </si>
  <si>
    <t>Количество получателей грантов</t>
  </si>
  <si>
    <t>Количество размещенных публикаций, направленных на поддержку малого и среднего предпринимательства, популяризацию предпринимательства</t>
  </si>
  <si>
    <t>Количество проведенных мероприятий</t>
  </si>
  <si>
    <t>кв.м.</t>
  </si>
  <si>
    <t xml:space="preserve">Всего                         </t>
  </si>
  <si>
    <t>1. Налоговых и неналоговых доходов, поступлений нецелевого характера</t>
  </si>
  <si>
    <t xml:space="preserve">2. Поступлений целевого характера </t>
  </si>
  <si>
    <t>количество объектов муниципальной собственности прошедших технический учет, рыночную оценку и публикацию</t>
  </si>
  <si>
    <t>Мероприятие 2: Выплаты процентных платежей по муниципальному долгу Русско-Полянского муниципального района Омской области</t>
  </si>
  <si>
    <t>Мероприятие 3: Осуществление переданных государственных полномочий по расчету и предоставлению дотаций бюджетам поселений, входящих в состав Русско-Полянского муниципального района Омской области, на выравнивание бюджетной обеспеченности</t>
  </si>
  <si>
    <t xml:space="preserve">Мероприятие 4: Поддержка мер по обеспечению сбалансированности местных бюджетов Русско-Полянского муниципального района Омской области </t>
  </si>
  <si>
    <t>Мероприятие 1: Руководство и управление в сфере установленных функций органов местного самоуправления Русско-Полянского муниципального района Омской области</t>
  </si>
  <si>
    <t>Просроченная задолженность по долговым обязательствам Русско-Полянского муниципального района Омской области, связанным с использованием бюджетного кредита</t>
  </si>
  <si>
    <t>рублей</t>
  </si>
  <si>
    <t>Средняя оценка качества организации и осуществления бюджетного процесса в отношении муниципальных образований Русско-Полянского муниципального района Омской области</t>
  </si>
  <si>
    <t>единиц</t>
  </si>
  <si>
    <t>Сумма кредиторской задолженности (в год)</t>
  </si>
  <si>
    <t>Количество рассмотренных дел в год</t>
  </si>
  <si>
    <t>количество мероприятий проведенных по предупреждению чрезвычайных ситуаций</t>
  </si>
  <si>
    <t>человек</t>
  </si>
  <si>
    <t>Величина разрыва в уровне бюджетной обеспеченности между 3-мя наиболее и 3-мя наименее обеспеченными поселениями после выравнивания их бюджетной обеспеченности</t>
  </si>
  <si>
    <t>Отдел строительства и архитектуры администрации Русско-Полянского муниципального района Омской области, Отдел учета и отчетности администрации Русско-Полянского муниципального района Омской области</t>
  </si>
  <si>
    <t>Увеличение объемов вводимого в эксплуатацию жилья</t>
  </si>
  <si>
    <t>ед</t>
  </si>
  <si>
    <t>Мероприятие 1: Разработка документов территориального планирования и градостроительного зонирования (в том числе внесение изменений),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</t>
  </si>
  <si>
    <t>Основное мероприятие: 2. Подготовка документов территориального планирования, в том числе внесение изменений в такие документы, и разработка на их основании документации по планировке территорий</t>
  </si>
  <si>
    <t>Мероприятие 7: Организация в границах поселения теплоснабжения</t>
  </si>
  <si>
    <t xml:space="preserve">количество поселений, в границах которых проведены мероприятия по организации теплоснабжения </t>
  </si>
  <si>
    <t>Мероприятие 1: Повышение квалификации муниципальных служащих</t>
  </si>
  <si>
    <t>количество кандидатов на выборную должность</t>
  </si>
  <si>
    <t>Мероприятие 2: Руководство и управление в сфере установленных функций органов местного самоуправления Русско-Полянского муниципального района Омской области</t>
  </si>
  <si>
    <t>Основное мероприятие «Повышение эффективности деятельности Совета Русско-Полянского муниципального района Омской области"</t>
  </si>
  <si>
    <t>Мероприятие 3: Содействие дополнительному профессиональному образованию работников финансовых органов муниципальных районов (городского округа) Омской области по дополнительным профессиональным программам</t>
  </si>
  <si>
    <t>Количество работников финансового органа, получивших дополнительное профессиональное образование</t>
  </si>
  <si>
    <t>Основное мероприятие: Профессиональная переподготовка, повышение квалификации муниципальных служащих и организация рабочих мест</t>
  </si>
  <si>
    <t>1.1</t>
  </si>
  <si>
    <t>1.2</t>
  </si>
  <si>
    <t>1.2.1</t>
  </si>
  <si>
    <t>2.1</t>
  </si>
  <si>
    <t>1.2.7</t>
  </si>
  <si>
    <t>1.1.1</t>
  </si>
  <si>
    <t>1.1.2</t>
  </si>
  <si>
    <t>1.1.3</t>
  </si>
  <si>
    <t>2.1.1</t>
  </si>
  <si>
    <t>3.1</t>
  </si>
  <si>
    <t>3.1.1</t>
  </si>
  <si>
    <t>4.1</t>
  </si>
  <si>
    <t>4.1.1</t>
  </si>
  <si>
    <t>Единица измере-  ния</t>
  </si>
  <si>
    <t xml:space="preserve">Соисполнитель, исполнитель основного мероприятия, исполнитель ведомственной целевой программы, исполнитель мероприятия </t>
  </si>
  <si>
    <t>Итого по подпрограмме 1 муниципальной программы</t>
  </si>
  <si>
    <t>Итого по подпрограмме 2 муниципальной программы</t>
  </si>
  <si>
    <t>Итого по подпрограмме 3 муниципальной программы</t>
  </si>
  <si>
    <t xml:space="preserve">СТРУКТУРА                                                                                                                                                                                                                                                                                                                                                 муниципальной программы Русско-Полянского муниципального района Омской области "Развитие экономического потенциала Русско-Полянского муниципального района Омской области" </t>
  </si>
  <si>
    <t>Объем (рублей)</t>
  </si>
  <si>
    <t>Мероприятие 1: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</si>
  <si>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отдел централизованной бухгалтерии МКУ «Хозяйственное управление»</t>
  </si>
  <si>
    <t>управляющий делами администрации Русско-Полянского муниципального района Омской области</t>
  </si>
  <si>
    <t>Мероприятие 1: Функционирование Муниципального казенного учреждения "Хозяйственное управление администрации Русско-Полянского муниципального района Омской области"</t>
  </si>
  <si>
    <t>Мероприятие 2: Совершенствование механизмов организации и проведения мероприятий по гражданской обороне и предупреждению и ликвидации чрезвычайных ситуаций</t>
  </si>
  <si>
    <t>сектор ГО и ЧС администрации Русско-Полянского муниципального района Омской области</t>
  </si>
  <si>
    <t>Мероприятие 3: Выполнение других обязательств органами местного самоуправления</t>
  </si>
  <si>
    <t>Мероприятие 4: Обеспечение проведения выборов и референдумов</t>
  </si>
  <si>
    <t>Мероприятие 5: Исполнение судебных актов</t>
  </si>
  <si>
    <t>юридический отдел администрации Русско-Полянского муниципального района Омской области</t>
  </si>
  <si>
    <t>количество исполненных судебных актов</t>
  </si>
  <si>
    <t>Мероприятие 6: Проведение независимой оценки качества условий оказания услуг организациями в сфере культуры и образования</t>
  </si>
  <si>
    <t>доля организаций соответствующих требованиям, предъявляемым к организациям образования и культуры для оказания качественных услуг, в общей доле организаций образования и культуры, расположенных на территории Русско-Полянского муниципального района Омской области</t>
  </si>
  <si>
    <t>Мероприятие 7: Руководство и управление в сфере установленных функций органов местного самоуправления Русско-Полянского муниципального района Омской области</t>
  </si>
  <si>
    <t>Мероприятие 8: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(осуществление переданных полномочий Российской Федерации по составлению (изменению) списков кандидатов в присяжные заседатели федеральных судов общей юрисдикции)</t>
  </si>
  <si>
    <t>количество кандидатов в присяжные заседатели федеральных судов общей юрисдикции в Российской Федерации, внесенных в список</t>
  </si>
  <si>
    <t>Мероприятие 9: Обеспечение осуществления государственного полномочия по созданию административных комиссий, в том числе обеспечению их деятельности</t>
  </si>
  <si>
    <t>Комиссия по делам несовершеннолетних и их прав администрации Русско-Полянского муниципального района Омской области</t>
  </si>
  <si>
    <t>количество межведомственных мероприятий, проведенных Комиссией по делам несовершеннолетних и их прав администрации Русско-Полянского муниципального района Омской области</t>
  </si>
  <si>
    <t>Совет Русско-Полянского муниципального района Омской области, управляющий делами администрации Русско-Полянского муниципального района Омской области</t>
  </si>
  <si>
    <t>Задача №1 муниципальной программы:  Повышение эффективности системы  муниципального управления Русско-Полянского муниципального района Омской области в целях улучшения качества жизни населения Русско-Полянского муниципального района Омской области</t>
  </si>
  <si>
    <t>1. Цель подпрограммы 1 муниципальной программы: Создание необходимых условий для эффективного  осуществления  своих  полномочий  Советом и  Администрацией Русско-Полянского  муниципального  района  Омской  области  в  соответствии  с  законодательством, а  также  эффективного  выполнения  иных функций согласно законодательству</t>
  </si>
  <si>
    <t>1.1.1.2</t>
  </si>
  <si>
    <t>1.1.1.1</t>
  </si>
  <si>
    <t>1.2.1.1</t>
  </si>
  <si>
    <t>1.2.1.2</t>
  </si>
  <si>
    <t>1.2.1.3</t>
  </si>
  <si>
    <t>1.2.1.4</t>
  </si>
  <si>
    <t>1.2.1.5</t>
  </si>
  <si>
    <t>1.2.1.6</t>
  </si>
  <si>
    <t>1.2.1.7</t>
  </si>
  <si>
    <t>1.2.1.8</t>
  </si>
  <si>
    <t>1.2.1.9</t>
  </si>
  <si>
    <t>1.2.1.10</t>
  </si>
  <si>
    <t>Задача №2 муниципальной программы:  Эффективное управление и распоряжение объектами собственности  и земельными ресурсами в Русско-Полянском  муниципальном районе  Омской области</t>
  </si>
  <si>
    <t>Задача  подпрограммы 2 муниципальной программы: Эффективное управление и распоряжение объектами собственности  и земельными ресурсами в Русско-Полянском  муниципальном районе  Омской области</t>
  </si>
  <si>
    <t>Основное мероприятие "Формирование и развитие собственности в Русско-Полянском муниципальном районе Омской области"</t>
  </si>
  <si>
    <t>доля затрат на содержание муниципальной собственности находящейся в муниципальной казне</t>
  </si>
  <si>
    <t>2.1.1.1</t>
  </si>
  <si>
    <t>2.1.1.2</t>
  </si>
  <si>
    <t>Мероприятие 2: Осуществление оценки объектов собственности Русско-Полянского муниципального района Омской области и земельных участков, находящихся в государственной собственности, вовлекаемых в сделку</t>
  </si>
  <si>
    <t>Мероприятие 3: Руководство и управление в сфере установленных функций органов местного самоуправления Русско-Полянского муниципального района Омской области</t>
  </si>
  <si>
    <t>Задача №3 муниципальной программы:  Реализация полномочий в финансовой и бюджетной сферах</t>
  </si>
  <si>
    <t>3. Цель подпрограммы 3 муниципальной программы: Совершенствование организации осуществления бюджетного процесса в Русско-Полянском муниципальном районе Омской области</t>
  </si>
  <si>
    <t>3.1.1.1</t>
  </si>
  <si>
    <t>3.1.1.2</t>
  </si>
  <si>
    <t>3.1.1.3</t>
  </si>
  <si>
    <t>3.1.1.4</t>
  </si>
  <si>
    <t>Задача №4 муниципальной программы:  Повышение профессионализма и компетентности муниципальных служащих администрации муниципального района, замещающих муниципальные должности</t>
  </si>
  <si>
    <t>Организационно-кадровый отдел администрации Русско-Полянского муниципального района</t>
  </si>
  <si>
    <t>4.1.1.1</t>
  </si>
  <si>
    <t>4.1.1.2</t>
  </si>
  <si>
    <t>Степень обеспеченности  рабочих мест муниципальных служащих программными, информационными ресурсами, компьютерной и оргтехникой</t>
  </si>
  <si>
    <t>Задача №5 муниципальной программы:  Оптимизация бюджетных расходов на оплату потребления топливно-энергетических ресурсов учреждениями бюджетной сферы Русско-Полянского муниципального района Омской области</t>
  </si>
  <si>
    <t>5. Цель подпрограммы 5 муниципальной программы: Создание условий для снижения уровня потребления топливно-энергетических ресурсов в муниципальном секторе экономики Русско-Полянского муниципального района Омской области</t>
  </si>
  <si>
    <t>5.1</t>
  </si>
  <si>
    <t>5.1.1</t>
  </si>
  <si>
    <t>Мероприятие 1: Повышение энергетической эффективности и сокращение энергетических издержек в бюджетном секторе Русско-Полянского муниципального района Омской области</t>
  </si>
  <si>
    <t>5.1.1.1</t>
  </si>
  <si>
    <t>Итого по подпрограмме 5 муниципальной программы</t>
  </si>
  <si>
    <t>Задача №6 муниципальной программы:  Создание благоприятных условий для ускоренного развития субъектов малого и среднего предпринимательства для формирования конкурентной среды на территории Русско-Полянского муниципального района Омской области</t>
  </si>
  <si>
    <t>6. Цель подпрограммы 6 муниципальной программы: Создание благоприятных условий для ускоренного развития субъектов малого и среднего предпринимательства для формирования конкурентной среды на территории Русско-Полянского муниципального района Омской области</t>
  </si>
  <si>
    <t>6.1</t>
  </si>
  <si>
    <t>6.1.1</t>
  </si>
  <si>
    <t>Задача  подпрограммы 6 муниципальной программы: Повышение доступности финансовых ресурсов для субъектов малого и среднего предпринимательства</t>
  </si>
  <si>
    <t>6.1.1.1</t>
  </si>
  <si>
    <t xml:space="preserve">Мероприятие 1: Предоставление грантов начинающим субъектам малого предпринимательства </t>
  </si>
  <si>
    <t>Задача №7 муниципальной программы:  Обеспечение населенных пунктов Русско-Полянского муниципального района основными градостроительными документами территориального планирования развития - генеральными планами, градостроительной документацией о застройке территории, проектами планировки и основными нормативными правовыми актами в области регулирования градостроительной деятельности – правилами землепользования и застройки</t>
  </si>
  <si>
    <t>Отдел строительства и архитектуры администрации Русско-Полянского муниципального района Омской области</t>
  </si>
  <si>
    <t>7. Цель подпрограммы 7 муниципальной программы: Обеспечение населенных пунктов  района предпосылками для устойчивого развития, формирования благоприятной среды жизнедеятельности, экологической безопасности, надежности транспортной и инженерной инфраструктур, комплексности решений жилищной программы, эффективности использования производственных территорий, культурной преемственности градостроительных решений, эстетической выразительности</t>
  </si>
  <si>
    <t>7.1</t>
  </si>
  <si>
    <t>7.1.1</t>
  </si>
  <si>
    <t>Основное мероприятие: 1. Подготовка документов территориального планирования, в том числе внесение изменений в такие документы, и разработка на их основании документации по планировке территорий</t>
  </si>
  <si>
    <t>7.1.1.1</t>
  </si>
  <si>
    <t>объем вводимого в эксплуатацию жилья</t>
  </si>
  <si>
    <t>кв. м.</t>
  </si>
  <si>
    <t>Администрация Русско-Полянского муниципального района Омской области</t>
  </si>
  <si>
    <t>Мероприятие 1: Приобретение имущества в казну, содержание и обслуживание объектов, находящихся в казне Русско-Полянского муниципального района Омской области, в том числе получение информации, сведений, документов, необходимых для выполнения функций по управлению собственностью Русско-Полянского муниципального района Омской области</t>
  </si>
  <si>
    <t>Задача 2 подпрограммы 1 муниципальной программы: Обеспечение деятельности Администрации Русско-Полянского муниципального района Омской области и подведомственных учреждений</t>
  </si>
  <si>
    <t>Задача 1 подпрограммы 4 муниципальной программы: Повышение качества жизни сельского населения Русско-Полянского муниципального района Омской области</t>
  </si>
  <si>
    <t>Задача  подпрограммы 4 муниципальной программы: Повышение профессионализма и компетентности муниципальных служащих администрации муниципального района, замещающих должности муниципальной службы. Создание необходимых условий для развития муниципальной службы</t>
  </si>
  <si>
    <t>Итого по подпрограмме 4 муниципальной программы</t>
  </si>
  <si>
    <t>Задача  подпрограммы 5 муниципальной программы: Обеспечение снижения в сопоставимых условиях потребления топливно-энергетических ресурсов в муниципальном секторе экономики Русско-Полянского муниципального района Омской области</t>
  </si>
  <si>
    <t>Задача  подпрограммы 8 муниципальной программы: Повышение доступности бизнес-образования для субъектов малого и среднего предпринимательства, пропаганда предпринимательства</t>
  </si>
  <si>
    <t>Итого по подпрограмме 6 муниципальной программы</t>
  </si>
  <si>
    <t>Задача  подпрограммы 7 муниципальной программы: Обеспечение населенных пунктов Русско-Полянского муниципального района основными градостроительными документами территориального планирования развития - генеральными планами, градостроительной документацией о застройке территории, проектами планировки и основными нормативными правовыми актами в области регулирования градостроительной деятельности – правилами землепользования и застройки</t>
  </si>
  <si>
    <t>Итого по подпрограмме 7 муниципальной программы</t>
  </si>
  <si>
    <t>4. Цель подпрограммы 4 Развитие высококвалифицированного кадрового потенциала  муниципальной службы, обеспечивающего эффективность муниципального управления в Русско-Полянском муниципальном районе Омской области</t>
  </si>
  <si>
    <t>2. Цель подпрограммы 2 муниципальной программы: Повышение эффективности управления имуществом и земельными ресурсами в Русско-Полянском муниципальном районе                       Омской области</t>
  </si>
  <si>
    <t xml:space="preserve">"Приложение № 9
к муниципальной программе Русско-Полянского муниципального района Омской области "Развитие экономического потенциала Русско-Полянского муниципального района Омской области " 
</t>
  </si>
  <si>
    <t>Основное мероприятие "Повышение эффективности деятельности Администрации Русско-Полянского муниципального района Омской области"</t>
  </si>
  <si>
    <t xml:space="preserve">Совет Русско-Полянского муниципального района Омской области </t>
  </si>
  <si>
    <t>Комитет по образованию администрации Русско-Полянского муниципального района Омской области, Комитет по культуре администрации Русско-Полянского муниципального района Омской области</t>
  </si>
  <si>
    <t xml:space="preserve">отдел централизованной бухгалтерии МКУ «Хозяйственное управление», Комитет по образованию администрации Русско-Полянского муниципального района Омской области, Комитет по культуре администрации Русско-Полянского муниципального района Омской области
</t>
  </si>
  <si>
    <t>7.1.1.2</t>
  </si>
  <si>
    <t>Уровень обеспеченности актуализированными правилами землепользования и застройки муниципальных образований Русско-Полянского муниципального района Омской области с учтенными в Едином государственном реестре недвижимости сведениями о границах территориальных зон</t>
  </si>
  <si>
    <t>Мероприятие 2: Внесение изменений в правила землепользования и застройки муниципальных образований Русско-Полянского муниципального района Омской области с учетом внесения сведений в Единый государственный реестр недвижимости о границах территориальных зон</t>
  </si>
  <si>
    <t>1.2.1.11</t>
  </si>
  <si>
    <t>Мероприятие 11: Обеспечение подготовки и проведения выборов депутатов представительных органов муниципальных районов Омской области</t>
  </si>
  <si>
    <t>Управляющий делами Администрации Русско-Полянского муниципального района Омской области</t>
  </si>
  <si>
    <t>1.2.1.12</t>
  </si>
  <si>
    <t>Мероприятие 12: Содействие достижению наилучших значений показателей деятельности органов местного самоуправления муниципальных районов (городского округа) Омской области в развитии системы взаимодействия субъектов общественно-политических отношений, институтов гражданского общества, гражданской активности населения</t>
  </si>
  <si>
    <t>МКУ «Хозяйственное управление»</t>
  </si>
  <si>
    <t>процентов</t>
  </si>
  <si>
    <t>Количество приобретенных транспортных средств</t>
  </si>
  <si>
    <t>шт</t>
  </si>
  <si>
    <t>Доля обеспечения подготовки и проведения выборов депутатов представительных органов муниципальных районов Омской области</t>
  </si>
  <si>
    <t>1.2.1.13</t>
  </si>
  <si>
    <t>Мероприятие 13: Обеспечение выплаты дополнительной оплаты труда (вознаграждения) членам избирательных комиссий и реализации мероприятий, связанных с обеспечением санитарно-эпидемиологической безопасности в период подготовки и проведения выборов депутатов представительных органов муниципальных образований Омской области</t>
  </si>
  <si>
    <t>Доля обеспечения выплаты дополнительной оплаты труда (вознаграждения) членам избирательных комиссий и реализации мероприятий, связанных с обеспечением санитарно-эпидемиологической безопасности в период подготовки и проведения выборов депутатов представительных органов муниципальных образований Омской области</t>
  </si>
  <si>
    <t>1.1.1.3</t>
  </si>
  <si>
    <t>Мероприятие 3: Поощрение органов местного самоуправления муниципальных районов Омской области и муниципального образования (городской округ) город Омск Омской области за достижение значений показателей эффективности деятельности органов местного самоуправления</t>
  </si>
  <si>
    <t>1.2.1.14</t>
  </si>
  <si>
    <t>Мероприятие 14: Поощрение органов местного самоуправления муниципальных районов Омской области и муниципального образования (городской округ) город Омск Омской области за достижение значений показателей эффективности деятельности органов местного самоуправления</t>
  </si>
  <si>
    <t>3.1.1.5</t>
  </si>
  <si>
    <t>Мероприятие 5: Поощрение органов местного самоуправления муниципальных районов Омской области и муниципального образования (городской округ) город Омск Омской области за достижение значений показателей эффективности деятельности органов местного самоуправления</t>
  </si>
  <si>
    <t>6.1.2</t>
  </si>
  <si>
    <t>6.1.2.1</t>
  </si>
  <si>
    <t>процетов</t>
  </si>
  <si>
    <t>Доля освоенных денежных средств  на предоставление грантовой поддержки</t>
  </si>
  <si>
    <t>степень реализации мероприятия</t>
  </si>
  <si>
    <t>1.2.1.15</t>
  </si>
  <si>
    <t>7.1.1.3</t>
  </si>
  <si>
    <t>Количество утвержденных проектов планировки территории, проектов межевания территории, в том числе предусматривающих размещение линейных объектов</t>
  </si>
  <si>
    <t>Мероприятие 3: Подготовка документации по планировке территории - проектов планировки территории, проектов межевания территории, в том числе предусматривающих размещение линейных объектов</t>
  </si>
  <si>
    <t>1.2.1.16</t>
  </si>
  <si>
    <t>1.2.1.17</t>
  </si>
  <si>
    <t>Мероприятие 16: Иные межбюджетные трансферты на осуществление мероприятий по расчету вероятного вреда, который может быть причинен в результате аварии на гидротехническом сооружении</t>
  </si>
  <si>
    <t>Отссутствие просроченной кредиторской задолженности</t>
  </si>
  <si>
    <t>-</t>
  </si>
  <si>
    <t>количество поселений, которым были предоставлены иные межбюджетные трансферты на осуществление мероприятий по расчету вероятного вреда, который может быть причинен в результате аварии на гидротехническом сооружении</t>
  </si>
  <si>
    <t>2.1.1.3</t>
  </si>
  <si>
    <t>Мероприятие 4: Поощрение муниципальной управленческой команды Омской области за достижение Омской областью значений (уровней) показателей для оценки эффективности деятельности, установленных постановлением Правительства Российской Федерации от 8 июня 2021 года № 873 "О поощрении субъектов Российской Федерации за достижение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в 2021 году"</t>
  </si>
  <si>
    <t>3.1.1.6</t>
  </si>
  <si>
    <t>Мероприятие 6: Поощрение муниципальной управленческой команды Омской области за достижение Омской областью значений (уровней) показателей для оценки эффективности деятельности, установленных постановлением Правительства Российской Федерации от 8 июня 2021 года № 873 "О поощрении субъектов Российской Федерации за достижение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в 2021 году"</t>
  </si>
  <si>
    <t>2.1.1.4</t>
  </si>
  <si>
    <t>Мероприятие 17: Поощрение муниципальной управленческой команды Омской области за достижение Омской областью значений (уровней) показателей для оценки эффективности деятельности, установленных постановлением Правительства Российской Федерации от 8 июня 2021 года № 873 "О поощрении субъектов Российской Федерации за достижение значений (уровней) показателей для оценки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 в 2021 году"</t>
  </si>
  <si>
    <t>Мероприятие 15: Проведение Всероссийской переписи населения 2020 года (осуществление полномочий Российской Федерации по подготовке и проведению Всероссийской переписи населения 2020 года на территории Омской области)</t>
  </si>
  <si>
    <t>Отсутствие просроченной кредиторской задолженности</t>
  </si>
  <si>
    <t>4.1.1.3</t>
  </si>
  <si>
    <t>4.1.1.4</t>
  </si>
  <si>
    <t xml:space="preserve">Степень выполнения плана на повышение квалификации муниципальных служащих </t>
  </si>
  <si>
    <t>Степень выполнения плана на профессиональную подготовку и повышение квалификации  лиц, замещающих муниципальные должности</t>
  </si>
  <si>
    <t>Степень выполнения мероприятия по содействию дополнительному профессиональному образованию работников финансовых органов муниципальных районов (городского округа) Омской области по дополнительным профессиональным программам</t>
  </si>
  <si>
    <t>Мероприятие 4: Профессиональная переподготовка, повышение квалификации  лиц, замещающих муниципальные должности</t>
  </si>
  <si>
    <t>7.1.1.4</t>
  </si>
  <si>
    <t>Мероприятие 4: Внесение изменений в схемы территориального планирования муниципальных районов Омской области</t>
  </si>
  <si>
    <t>наличие  актуальных  документов  территориального планирования Русско-Полянского муниципального района
Омской области</t>
  </si>
  <si>
    <t>1.2.1.18</t>
  </si>
  <si>
    <t>Мероприятие 18: Поощрение муниципальной управленческой команды Омской области за достижение Омской областью в 2021 году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Федерации, указанных в пункте 10 Правил распределения в 2022 году между субъектами Российской Федерации дотаций (грантов) в форме межбюджетных трансфертов на основе достигнутых ими за отчетный период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Федерации, утвержденных постановлением Правительства Российской Федерации от 9 июня 2022 года № 1050</t>
  </si>
  <si>
    <t>Мероприятие 7: Поощрение муниципальной управленческой команды Омской области за достижение Омской областью в 2021 году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Федерации, указанных в пункте 10 Правил распределения в 2022 году между субъектами Российской Федерации дотаций (грантов) в форме межбюджетных трансфертов на основе достигнутых ими за отчетный период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Федерации, утвержденных постановлением Правительства Российской Федерации от 9 июня 2022 года № 1050</t>
  </si>
  <si>
    <t>2020                2023</t>
  </si>
  <si>
    <t>2021              2023</t>
  </si>
  <si>
    <t>Мероприятие 10: Создание и организация, в том числе обеспечение деятельности муниципальных комиссий по делам несовершеннолетних и защите их прав</t>
  </si>
  <si>
    <t>2.1.1.5</t>
  </si>
  <si>
    <t>Мероприятие 5: Предоставление иных межбюджетных трансфертов на оформление технических планов в отношении бесхозяйных газопроводов</t>
  </si>
  <si>
    <t>Количество поселений, которым были предоставлены иные межбюджетные трансферты на оформление технических планов в отношении бесхозяйных газопроводов</t>
  </si>
  <si>
    <t>3.1.2</t>
  </si>
  <si>
    <t>3.1.2.1</t>
  </si>
  <si>
    <t>Мероприятие 1: Предоставление иных межбюджетных трансфертов на обеспечение расходных обязательств, возникающих при осуществлении полномочий органами местного самоуправления поселений</t>
  </si>
  <si>
    <t>Основное мероприятие 2:  "Прочие мероприятия в области муниципального управления"</t>
  </si>
  <si>
    <t>Основное мероприятие 1:  "Совершенствование финансовой и бюджетной политики Русско-Полянского муниципального района Омской области"</t>
  </si>
  <si>
    <t>Количество поселений, которым были предоставлены иные межбюджетные трансферты на обеспечение расходных обязательств, возникающих при осуществлении полномочий органами местного самоуправления поселений</t>
  </si>
  <si>
    <t>1.2.1.19</t>
  </si>
  <si>
    <t>Мероприятие 19: Поощрение муниципальной управленческой команды Омской области за достижение Омской областью в 2022 году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Федерации, указанных в пунктах 4, 5 Правил распределения в 2023 году между субъектами Российской Федерации межбюджетных трансфертов в форме дотаций (грантов) на основе достигнутых ими за отчетный период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Федерации, утвержденных постановлением Правительства Российской Федерации от 13 июня 2023 года № 971</t>
  </si>
  <si>
    <t>3.1.1.7</t>
  </si>
  <si>
    <t>3.1.1.8</t>
  </si>
  <si>
    <t>Мероприятие 8: Поощрение муниципальной управленческой команды Омской области за достижение Омской областью в 2022 году значений (уровней) показателей для оценки эффективности деятельности высших должностных лиц субъектов Российской Федерации и деятельности органов исполнительной власти субъектов Российской Федерации, указанных в пунктах 4, 5 Правил распределения в 2023 году между субъектами Российской Федерации межбюджетных трансфертов в форме дотаций (грантов) на основе достигнутых ими за отчетный период значений (уровней) показателей для оценки эффективности деятельности высших должностных лиц субъектов Российской Федерации и деятельности исполнительных органов субъектов Российской Федерации, утвержденных постановлением Правительства Российской Федерации от 13 июня 2023 года № 971</t>
  </si>
  <si>
    <t>2020                            2024</t>
  </si>
  <si>
    <t>2020                        2024</t>
  </si>
  <si>
    <t>7.1.1.5</t>
  </si>
  <si>
    <t xml:space="preserve">Мероприятие 5: Разработка правил землепользования и застройки муниципальных образований Омской области (в том числе внесение изменений), включая подготовку документации для внесения сведений о границах территориальных зон в Единый государственный реестр недвижимости
</t>
  </si>
  <si>
    <t xml:space="preserve">Количество разработанных проектов правил землепользования и застройки муниципальных образований Русско-Полянского муниципального района Омской области (в том числе проектов внесения изменений), включая документацию для внесения сведений о границах территориальных зон в Единый государственный реестр недвижимости
</t>
  </si>
  <si>
    <t>1.2.1.20</t>
  </si>
  <si>
    <t>Мероприятие 20: Резервный фонд Правительства Омской области</t>
  </si>
  <si>
    <t>1.2.1.21</t>
  </si>
  <si>
    <t>Мероприятие 21: Поощрение муниципальной управленческой команды Омской области</t>
  </si>
  <si>
    <t>2.1.1.6</t>
  </si>
  <si>
    <t>Мероприятие 6: Подготовка проектов межевания земельных участков и проведение кадастровых работ</t>
  </si>
  <si>
    <t xml:space="preserve">Осуществлен государственный кадастровый учет земельных участков, государственная собственность на которые не разграничена, из состава земель сельскохозяйственного назначения и земельных участков, выделяемых в счет невостребованных земельных долей, находящихся в собственности муниципальных образований
</t>
  </si>
  <si>
    <t>тыс. га</t>
  </si>
  <si>
    <t>2020         2025</t>
  </si>
  <si>
    <t>2022                  2025</t>
  </si>
  <si>
    <t>2020                      2025</t>
  </si>
  <si>
    <t>6.1.3</t>
  </si>
  <si>
    <t>Основное мероприятие 1: Развитие системы финансовой поддержки малого и среднего предпринимательства в целях реализации федерального проекта «Расширение доступа субъектов малого и среднего предпринимательства к финансовым ресурсам, в том числе к льготному финансированию»</t>
  </si>
  <si>
    <t>Основное мероприятие 2: Реализация регионального проекта "Расширение доступа субъектов малого и среднего предпринимательства к финансовой поддержке, в том числе к льготному финансированию", направленного на достижение целей федерального проекта "Расширение доступа субъектов малого и среднего предпринимательства к финансовым ресурсам, в том числе к льготному финансированию"</t>
  </si>
  <si>
    <t>Основное мероприятие 3: Оказание информационной поддержки социальным предприятиям, субъектам малого и среднего предпринимательства, гражданам, принявшим решение осуществлять деятельность в сфере социального предпринимательства</t>
  </si>
  <si>
    <t>6.1.3.1</t>
  </si>
  <si>
    <t>Мероприятие 1: Информационно-консультационная поддержка в сфере социального предпринимательства</t>
  </si>
  <si>
    <t>Количество опубликованных информационных материалов в сфере социального предпринимательства</t>
  </si>
  <si>
    <t>2023                 2027</t>
  </si>
  <si>
    <t>2023        2027</t>
  </si>
  <si>
    <t>2026=7</t>
  </si>
  <si>
    <t>2020                                2027</t>
  </si>
  <si>
    <t>2020                         2027</t>
  </si>
  <si>
    <t>2020         2027</t>
  </si>
  <si>
    <t>Отдел строительства и архитектуры администрации Русско-Полянского муниципального района Омской области, Управление строительства, архитектуры и жилищно-коммунального хозяйства</t>
  </si>
  <si>
    <t xml:space="preserve">Приложение 
к постановлению Администрации Русско-Полянского
муниципального района Омской области
от 19.06.2025 №327-п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</si>
</sst>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textRotation="9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3" borderId="0" xfId="0" applyFont="1" applyFill="1"/>
    <xf numFmtId="0" fontId="4" fillId="2" borderId="0" xfId="0" applyFont="1" applyFill="1"/>
    <xf numFmtId="0" fontId="4" fillId="2" borderId="0" xfId="0" applyFont="1" applyFill="1" applyAlignment="1">
      <alignment textRotation="90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1" fillId="2" borderId="1" xfId="0" applyFont="1" applyFill="1" applyBorder="1"/>
    <xf numFmtId="0" fontId="2" fillId="2" borderId="8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textRotation="90"/>
    </xf>
    <xf numFmtId="4" fontId="7" fillId="2" borderId="1" xfId="0" applyNumberFormat="1" applyFont="1" applyFill="1" applyBorder="1" applyAlignment="1">
      <alignment vertical="center" textRotation="90"/>
    </xf>
    <xf numFmtId="4" fontId="7" fillId="3" borderId="1" xfId="0" applyNumberFormat="1" applyFont="1" applyFill="1" applyBorder="1" applyAlignment="1">
      <alignment vertical="center" textRotation="90"/>
    </xf>
    <xf numFmtId="4" fontId="7" fillId="2" borderId="5" xfId="0" applyNumberFormat="1" applyFont="1" applyFill="1" applyBorder="1" applyAlignment="1">
      <alignment vertical="center" textRotation="90"/>
    </xf>
    <xf numFmtId="4" fontId="7" fillId="2" borderId="3" xfId="0" applyNumberFormat="1" applyFont="1" applyFill="1" applyBorder="1" applyAlignment="1">
      <alignment vertical="center" textRotation="90"/>
    </xf>
    <xf numFmtId="4" fontId="7" fillId="2" borderId="3" xfId="0" applyNumberFormat="1" applyFont="1" applyFill="1" applyBorder="1" applyAlignment="1">
      <alignment horizontal="center" vertical="center" textRotation="90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textRotation="90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 textRotation="9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88" wrapText="1"/>
    </xf>
    <xf numFmtId="0" fontId="7" fillId="2" borderId="4" xfId="0" applyFont="1" applyFill="1" applyBorder="1" applyAlignment="1">
      <alignment horizontal="center" vertical="center" textRotation="88" wrapText="1"/>
    </xf>
    <xf numFmtId="0" fontId="7" fillId="2" borderId="5" xfId="0" applyFont="1" applyFill="1" applyBorder="1" applyAlignment="1">
      <alignment horizontal="center" vertical="center" textRotation="88" wrapText="1"/>
    </xf>
    <xf numFmtId="0" fontId="7" fillId="2" borderId="1" xfId="0" applyFont="1" applyFill="1" applyBorder="1" applyAlignment="1">
      <alignment horizontal="center" vertical="center" textRotation="90"/>
    </xf>
    <xf numFmtId="0" fontId="7" fillId="3" borderId="3" xfId="0" applyFont="1" applyFill="1" applyBorder="1" applyAlignment="1">
      <alignment horizontal="center" vertical="center" textRotation="90"/>
    </xf>
    <xf numFmtId="0" fontId="7" fillId="3" borderId="4" xfId="0" applyFont="1" applyFill="1" applyBorder="1" applyAlignment="1">
      <alignment horizontal="center" vertical="center" textRotation="90"/>
    </xf>
    <xf numFmtId="0" fontId="7" fillId="3" borderId="5" xfId="0" applyFont="1" applyFill="1" applyBorder="1" applyAlignment="1">
      <alignment horizontal="center" vertical="center" textRotation="90"/>
    </xf>
    <xf numFmtId="0" fontId="7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89"/>
    </xf>
    <xf numFmtId="0" fontId="7" fillId="2" borderId="4" xfId="0" applyFont="1" applyFill="1" applyBorder="1" applyAlignment="1">
      <alignment horizontal="center" vertical="center" textRotation="89"/>
    </xf>
    <xf numFmtId="0" fontId="7" fillId="2" borderId="5" xfId="0" applyFont="1" applyFill="1" applyBorder="1" applyAlignment="1">
      <alignment horizontal="center" vertical="center" textRotation="89"/>
    </xf>
    <xf numFmtId="0" fontId="6" fillId="2" borderId="1" xfId="0" applyFont="1" applyFill="1" applyBorder="1" applyAlignment="1">
      <alignment horizontal="center" vertical="center" textRotation="90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textRotation="90"/>
    </xf>
    <xf numFmtId="0" fontId="8" fillId="2" borderId="4" xfId="0" applyFont="1" applyFill="1" applyBorder="1" applyAlignment="1">
      <alignment horizontal="center" vertical="center" textRotation="90"/>
    </xf>
    <xf numFmtId="0" fontId="8" fillId="2" borderId="5" xfId="0" applyFont="1" applyFill="1" applyBorder="1" applyAlignment="1">
      <alignment horizontal="center" vertical="center" textRotation="90"/>
    </xf>
    <xf numFmtId="49" fontId="7" fillId="2" borderId="3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1" fontId="7" fillId="2" borderId="5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8"/>
  <sheetViews>
    <sheetView tabSelected="1" view="pageBreakPreview" zoomScaleNormal="100" zoomScaleSheetLayoutView="100" zoomScalePageLayoutView="93" workbookViewId="0">
      <selection activeCell="P2" sqref="P2:X2"/>
    </sheetView>
  </sheetViews>
  <sheetFormatPr defaultColWidth="9.140625" defaultRowHeight="11.25" x14ac:dyDescent="0.2"/>
  <cols>
    <col min="1" max="1" width="6.140625" style="2" customWidth="1"/>
    <col min="2" max="2" width="24.5703125" style="2" customWidth="1"/>
    <col min="3" max="3" width="6" style="2" customWidth="1"/>
    <col min="4" max="4" width="6.85546875" style="2" customWidth="1"/>
    <col min="5" max="5" width="15.7109375" style="2" customWidth="1"/>
    <col min="6" max="6" width="17.5703125" style="2" customWidth="1"/>
    <col min="7" max="7" width="13.85546875" style="2" customWidth="1"/>
    <col min="8" max="8" width="2.85546875" style="2" customWidth="1"/>
    <col min="9" max="9" width="3.140625" style="2" customWidth="1"/>
    <col min="10" max="10" width="3" style="2" customWidth="1"/>
    <col min="11" max="11" width="3.42578125" style="3" customWidth="1"/>
    <col min="12" max="12" width="3" style="3" customWidth="1"/>
    <col min="13" max="15" width="3.42578125" style="3" customWidth="1"/>
    <col min="16" max="16" width="24.42578125" style="2" customWidth="1"/>
    <col min="17" max="17" width="8.85546875" style="2" customWidth="1"/>
    <col min="18" max="18" width="10.28515625" style="2" bestFit="1" customWidth="1"/>
    <col min="19" max="20" width="3.7109375" style="2" customWidth="1"/>
    <col min="21" max="21" width="3.28515625" style="2" customWidth="1"/>
    <col min="22" max="22" width="2.85546875" style="2" customWidth="1"/>
    <col min="23" max="23" width="4.5703125" style="2" customWidth="1"/>
    <col min="24" max="26" width="3.5703125" style="2" customWidth="1"/>
    <col min="27" max="27" width="0" style="1" hidden="1" customWidth="1"/>
    <col min="28" max="16384" width="9.140625" style="1"/>
  </cols>
  <sheetData>
    <row r="1" spans="1:26" ht="81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9"/>
      <c r="L1" s="9"/>
      <c r="M1" s="9"/>
      <c r="N1" s="9"/>
      <c r="O1" s="9"/>
      <c r="P1" s="104" t="s">
        <v>302</v>
      </c>
      <c r="Q1" s="104"/>
      <c r="R1" s="104"/>
      <c r="S1" s="104"/>
      <c r="T1" s="104"/>
      <c r="U1" s="104"/>
      <c r="V1" s="104"/>
      <c r="W1" s="104"/>
      <c r="X1" s="104"/>
      <c r="Y1" s="41"/>
      <c r="Z1" s="31"/>
    </row>
    <row r="2" spans="1:26" ht="95.2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9"/>
      <c r="L2" s="9"/>
      <c r="M2" s="9"/>
      <c r="N2" s="9"/>
      <c r="O2" s="9"/>
      <c r="P2" s="104" t="s">
        <v>193</v>
      </c>
      <c r="Q2" s="104"/>
      <c r="R2" s="104"/>
      <c r="S2" s="104"/>
      <c r="T2" s="104"/>
      <c r="U2" s="104"/>
      <c r="V2" s="104"/>
      <c r="W2" s="104"/>
      <c r="X2" s="104"/>
      <c r="Y2" s="41"/>
      <c r="Z2" s="31"/>
    </row>
    <row r="3" spans="1:26" ht="49.5" customHeight="1" x14ac:dyDescent="0.2">
      <c r="A3" s="105" t="s">
        <v>102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42"/>
      <c r="Z3" s="32"/>
    </row>
    <row r="4" spans="1:26" ht="11.25" customHeight="1" x14ac:dyDescent="0.2">
      <c r="A4" s="10"/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4" customFormat="1" ht="31.5" customHeight="1" x14ac:dyDescent="0.25">
      <c r="A5" s="79" t="s">
        <v>0</v>
      </c>
      <c r="B5" s="79" t="s">
        <v>1</v>
      </c>
      <c r="C5" s="79" t="s">
        <v>2</v>
      </c>
      <c r="D5" s="79"/>
      <c r="E5" s="109" t="s">
        <v>98</v>
      </c>
      <c r="F5" s="127" t="s">
        <v>4</v>
      </c>
      <c r="G5" s="128"/>
      <c r="H5" s="128"/>
      <c r="I5" s="128"/>
      <c r="J5" s="128"/>
      <c r="K5" s="128"/>
      <c r="L5" s="128"/>
      <c r="M5" s="128"/>
      <c r="N5" s="128"/>
      <c r="O5" s="129"/>
      <c r="P5" s="79" t="s">
        <v>8</v>
      </c>
      <c r="Q5" s="79"/>
      <c r="R5" s="79"/>
      <c r="S5" s="79"/>
      <c r="T5" s="79"/>
      <c r="U5" s="79"/>
      <c r="V5" s="79"/>
      <c r="W5" s="79"/>
      <c r="X5" s="79"/>
      <c r="Y5" s="79"/>
      <c r="Z5" s="79"/>
    </row>
    <row r="6" spans="1:26" s="5" customFormat="1" ht="3.75" customHeight="1" x14ac:dyDescent="0.2">
      <c r="A6" s="79"/>
      <c r="B6" s="79"/>
      <c r="C6" s="79" t="s">
        <v>12</v>
      </c>
      <c r="D6" s="79" t="s">
        <v>3</v>
      </c>
      <c r="E6" s="110"/>
      <c r="F6" s="78" t="s">
        <v>5</v>
      </c>
      <c r="G6" s="130" t="s">
        <v>103</v>
      </c>
      <c r="H6" s="131"/>
      <c r="I6" s="131"/>
      <c r="J6" s="131"/>
      <c r="K6" s="131"/>
      <c r="L6" s="131"/>
      <c r="M6" s="131"/>
      <c r="N6" s="131"/>
      <c r="O6" s="132"/>
      <c r="P6" s="79" t="s">
        <v>9</v>
      </c>
      <c r="Q6" s="79" t="s">
        <v>97</v>
      </c>
      <c r="R6" s="78" t="s">
        <v>10</v>
      </c>
      <c r="S6" s="78"/>
      <c r="T6" s="78"/>
      <c r="U6" s="78"/>
      <c r="V6" s="78"/>
      <c r="W6" s="78"/>
      <c r="X6" s="78"/>
      <c r="Y6" s="78"/>
      <c r="Z6" s="78"/>
    </row>
    <row r="7" spans="1:26" s="6" customFormat="1" ht="12" customHeight="1" x14ac:dyDescent="0.2">
      <c r="A7" s="79"/>
      <c r="B7" s="79"/>
      <c r="C7" s="79"/>
      <c r="D7" s="79"/>
      <c r="E7" s="110"/>
      <c r="F7" s="78"/>
      <c r="G7" s="133"/>
      <c r="H7" s="134"/>
      <c r="I7" s="134"/>
      <c r="J7" s="134"/>
      <c r="K7" s="134"/>
      <c r="L7" s="134"/>
      <c r="M7" s="134"/>
      <c r="N7" s="134"/>
      <c r="O7" s="135"/>
      <c r="P7" s="79"/>
      <c r="Q7" s="79"/>
      <c r="R7" s="78"/>
      <c r="S7" s="78"/>
      <c r="T7" s="78"/>
      <c r="U7" s="78"/>
      <c r="V7" s="78"/>
      <c r="W7" s="78"/>
      <c r="X7" s="78"/>
      <c r="Y7" s="78"/>
      <c r="Z7" s="78"/>
    </row>
    <row r="8" spans="1:26" s="6" customFormat="1" ht="54.75" customHeight="1" x14ac:dyDescent="0.2">
      <c r="A8" s="79"/>
      <c r="B8" s="79"/>
      <c r="C8" s="79"/>
      <c r="D8" s="79"/>
      <c r="E8" s="110"/>
      <c r="F8" s="78"/>
      <c r="G8" s="78" t="s">
        <v>6</v>
      </c>
      <c r="H8" s="112" t="s">
        <v>7</v>
      </c>
      <c r="I8" s="113"/>
      <c r="J8" s="113"/>
      <c r="K8" s="113"/>
      <c r="L8" s="113"/>
      <c r="M8" s="113"/>
      <c r="N8" s="43"/>
      <c r="O8" s="33"/>
      <c r="P8" s="79"/>
      <c r="Q8" s="79"/>
      <c r="R8" s="79" t="s">
        <v>53</v>
      </c>
      <c r="S8" s="79" t="s">
        <v>7</v>
      </c>
      <c r="T8" s="79"/>
      <c r="U8" s="79"/>
      <c r="V8" s="79"/>
      <c r="W8" s="79"/>
      <c r="X8" s="79"/>
      <c r="Y8" s="79"/>
      <c r="Z8" s="79"/>
    </row>
    <row r="9" spans="1:26" s="6" customFormat="1" ht="14.25" customHeight="1" x14ac:dyDescent="0.2">
      <c r="A9" s="79"/>
      <c r="B9" s="79"/>
      <c r="C9" s="79"/>
      <c r="D9" s="79"/>
      <c r="E9" s="110"/>
      <c r="F9" s="78"/>
      <c r="G9" s="78"/>
      <c r="H9" s="74">
        <v>2020</v>
      </c>
      <c r="I9" s="74">
        <v>2021</v>
      </c>
      <c r="J9" s="74">
        <v>2022</v>
      </c>
      <c r="K9" s="74">
        <v>2023</v>
      </c>
      <c r="L9" s="74">
        <v>2024</v>
      </c>
      <c r="M9" s="74">
        <v>2025</v>
      </c>
      <c r="N9" s="74">
        <v>2026</v>
      </c>
      <c r="O9" s="74">
        <v>2027</v>
      </c>
      <c r="P9" s="79"/>
      <c r="Q9" s="79"/>
      <c r="R9" s="79"/>
      <c r="S9" s="74">
        <v>2020</v>
      </c>
      <c r="T9" s="74">
        <v>2021</v>
      </c>
      <c r="U9" s="74">
        <v>2022</v>
      </c>
      <c r="V9" s="74">
        <v>2023</v>
      </c>
      <c r="W9" s="74">
        <v>2024</v>
      </c>
      <c r="X9" s="74">
        <v>2025</v>
      </c>
      <c r="Y9" s="74">
        <v>2026</v>
      </c>
      <c r="Z9" s="74">
        <v>2027</v>
      </c>
    </row>
    <row r="10" spans="1:26" s="6" customFormat="1" x14ac:dyDescent="0.2">
      <c r="A10" s="79"/>
      <c r="B10" s="79"/>
      <c r="C10" s="79"/>
      <c r="D10" s="79"/>
      <c r="E10" s="110"/>
      <c r="F10" s="78"/>
      <c r="G10" s="78"/>
      <c r="H10" s="74"/>
      <c r="I10" s="74"/>
      <c r="J10" s="74"/>
      <c r="K10" s="74"/>
      <c r="L10" s="74"/>
      <c r="M10" s="74"/>
      <c r="N10" s="74"/>
      <c r="O10" s="74"/>
      <c r="P10" s="79"/>
      <c r="Q10" s="79"/>
      <c r="R10" s="79"/>
      <c r="S10" s="74"/>
      <c r="T10" s="74"/>
      <c r="U10" s="74"/>
      <c r="V10" s="74"/>
      <c r="W10" s="74"/>
      <c r="X10" s="74"/>
      <c r="Y10" s="74"/>
      <c r="Z10" s="74"/>
    </row>
    <row r="11" spans="1:26" s="6" customFormat="1" ht="10.5" customHeight="1" x14ac:dyDescent="0.2">
      <c r="A11" s="79"/>
      <c r="B11" s="79"/>
      <c r="C11" s="79"/>
      <c r="D11" s="79"/>
      <c r="E11" s="110"/>
      <c r="F11" s="78"/>
      <c r="G11" s="78"/>
      <c r="H11" s="74"/>
      <c r="I11" s="74"/>
      <c r="J11" s="74"/>
      <c r="K11" s="74"/>
      <c r="L11" s="74"/>
      <c r="M11" s="74"/>
      <c r="N11" s="74"/>
      <c r="O11" s="74"/>
      <c r="P11" s="79"/>
      <c r="Q11" s="79"/>
      <c r="R11" s="79"/>
      <c r="S11" s="74"/>
      <c r="T11" s="74"/>
      <c r="U11" s="74"/>
      <c r="V11" s="74"/>
      <c r="W11" s="74"/>
      <c r="X11" s="74"/>
      <c r="Y11" s="74"/>
      <c r="Z11" s="74"/>
    </row>
    <row r="12" spans="1:26" s="6" customFormat="1" ht="2.25" hidden="1" customHeight="1" x14ac:dyDescent="0.2">
      <c r="A12" s="79"/>
      <c r="B12" s="79"/>
      <c r="C12" s="79"/>
      <c r="D12" s="79"/>
      <c r="E12" s="110"/>
      <c r="F12" s="78"/>
      <c r="G12" s="78"/>
      <c r="H12" s="74"/>
      <c r="I12" s="74"/>
      <c r="J12" s="74"/>
      <c r="K12" s="74"/>
      <c r="L12" s="74"/>
      <c r="M12" s="74"/>
      <c r="N12" s="74"/>
      <c r="O12" s="74"/>
      <c r="P12" s="79"/>
      <c r="Q12" s="79"/>
      <c r="R12" s="79"/>
      <c r="S12" s="74"/>
      <c r="T12" s="74"/>
      <c r="U12" s="74"/>
      <c r="V12" s="74"/>
      <c r="W12" s="74"/>
      <c r="X12" s="74"/>
      <c r="Y12" s="74"/>
      <c r="Z12" s="74"/>
    </row>
    <row r="13" spans="1:26" s="6" customFormat="1" ht="8.25" hidden="1" customHeight="1" x14ac:dyDescent="0.2">
      <c r="A13" s="79"/>
      <c r="B13" s="79"/>
      <c r="C13" s="79"/>
      <c r="D13" s="79"/>
      <c r="E13" s="111"/>
      <c r="F13" s="78"/>
      <c r="G13" s="78"/>
      <c r="H13" s="74"/>
      <c r="I13" s="74"/>
      <c r="J13" s="74"/>
      <c r="K13" s="74"/>
      <c r="L13" s="74"/>
      <c r="M13" s="74"/>
      <c r="N13" s="74"/>
      <c r="O13" s="74"/>
      <c r="P13" s="79"/>
      <c r="Q13" s="79"/>
      <c r="R13" s="79"/>
      <c r="S13" s="74"/>
      <c r="T13" s="74"/>
      <c r="U13" s="74"/>
      <c r="V13" s="74"/>
      <c r="W13" s="74"/>
      <c r="X13" s="74"/>
      <c r="Y13" s="74"/>
      <c r="Z13" s="74"/>
    </row>
    <row r="14" spans="1:26" s="6" customFormat="1" ht="12.75" customHeight="1" x14ac:dyDescent="0.2">
      <c r="A14" s="11">
        <v>1</v>
      </c>
      <c r="B14" s="12">
        <v>2</v>
      </c>
      <c r="C14" s="11">
        <v>3</v>
      </c>
      <c r="D14" s="11">
        <v>4</v>
      </c>
      <c r="E14" s="12">
        <v>5</v>
      </c>
      <c r="F14" s="12">
        <v>6</v>
      </c>
      <c r="G14" s="11">
        <v>7</v>
      </c>
      <c r="H14" s="11">
        <v>8</v>
      </c>
      <c r="I14" s="11">
        <v>9</v>
      </c>
      <c r="J14" s="11">
        <v>10</v>
      </c>
      <c r="K14" s="11">
        <v>11</v>
      </c>
      <c r="L14" s="11">
        <v>12</v>
      </c>
      <c r="M14" s="11">
        <v>13</v>
      </c>
      <c r="N14" s="11">
        <v>14</v>
      </c>
      <c r="O14" s="11">
        <v>15</v>
      </c>
      <c r="P14" s="11">
        <v>16</v>
      </c>
      <c r="Q14" s="11">
        <v>17</v>
      </c>
      <c r="R14" s="11">
        <v>18</v>
      </c>
      <c r="S14" s="11">
        <v>19</v>
      </c>
      <c r="T14" s="11">
        <v>20</v>
      </c>
      <c r="U14" s="11">
        <v>21</v>
      </c>
      <c r="V14" s="11">
        <v>22</v>
      </c>
      <c r="W14" s="11">
        <v>23</v>
      </c>
      <c r="X14" s="11">
        <v>24</v>
      </c>
      <c r="Y14" s="11">
        <v>25</v>
      </c>
      <c r="Z14" s="11">
        <v>26</v>
      </c>
    </row>
    <row r="15" spans="1:26" s="6" customFormat="1" ht="67.5" customHeight="1" x14ac:dyDescent="0.2">
      <c r="A15" s="85" t="s">
        <v>17</v>
      </c>
      <c r="B15" s="86"/>
      <c r="C15" s="13">
        <v>2020</v>
      </c>
      <c r="D15" s="13">
        <v>202</v>
      </c>
      <c r="E15" s="13" t="s">
        <v>11</v>
      </c>
      <c r="F15" s="13" t="s">
        <v>11</v>
      </c>
      <c r="G15" s="13" t="s">
        <v>11</v>
      </c>
      <c r="H15" s="13" t="s">
        <v>11</v>
      </c>
      <c r="I15" s="13" t="s">
        <v>11</v>
      </c>
      <c r="J15" s="13" t="s">
        <v>11</v>
      </c>
      <c r="K15" s="13" t="s">
        <v>11</v>
      </c>
      <c r="L15" s="13" t="s">
        <v>11</v>
      </c>
      <c r="M15" s="13" t="s">
        <v>11</v>
      </c>
      <c r="N15" s="39" t="s">
        <v>11</v>
      </c>
      <c r="O15" s="13" t="s">
        <v>11</v>
      </c>
      <c r="P15" s="13" t="s">
        <v>11</v>
      </c>
      <c r="Q15" s="13" t="s">
        <v>11</v>
      </c>
      <c r="R15" s="13" t="s">
        <v>11</v>
      </c>
      <c r="S15" s="13" t="s">
        <v>11</v>
      </c>
      <c r="T15" s="13" t="s">
        <v>11</v>
      </c>
      <c r="U15" s="13" t="s">
        <v>11</v>
      </c>
      <c r="V15" s="13" t="s">
        <v>11</v>
      </c>
      <c r="W15" s="13" t="s">
        <v>11</v>
      </c>
      <c r="X15" s="13" t="s">
        <v>11</v>
      </c>
      <c r="Y15" s="39" t="s">
        <v>11</v>
      </c>
      <c r="Z15" s="13" t="s">
        <v>11</v>
      </c>
    </row>
    <row r="16" spans="1:26" s="6" customFormat="1" ht="107.25" customHeight="1" x14ac:dyDescent="0.2">
      <c r="A16" s="85" t="s">
        <v>124</v>
      </c>
      <c r="B16" s="86"/>
      <c r="C16" s="13">
        <v>2020</v>
      </c>
      <c r="D16" s="13">
        <v>2027</v>
      </c>
      <c r="E16" s="13" t="s">
        <v>11</v>
      </c>
      <c r="F16" s="13" t="s">
        <v>11</v>
      </c>
      <c r="G16" s="13" t="s">
        <v>11</v>
      </c>
      <c r="H16" s="13" t="s">
        <v>11</v>
      </c>
      <c r="I16" s="13" t="s">
        <v>11</v>
      </c>
      <c r="J16" s="13" t="s">
        <v>11</v>
      </c>
      <c r="K16" s="13" t="s">
        <v>11</v>
      </c>
      <c r="L16" s="13" t="s">
        <v>11</v>
      </c>
      <c r="M16" s="13" t="s">
        <v>11</v>
      </c>
      <c r="N16" s="39" t="s">
        <v>11</v>
      </c>
      <c r="O16" s="13" t="s">
        <v>11</v>
      </c>
      <c r="P16" s="13" t="s">
        <v>11</v>
      </c>
      <c r="Q16" s="13" t="s">
        <v>11</v>
      </c>
      <c r="R16" s="13" t="s">
        <v>11</v>
      </c>
      <c r="S16" s="13" t="s">
        <v>11</v>
      </c>
      <c r="T16" s="13" t="s">
        <v>11</v>
      </c>
      <c r="U16" s="13" t="s">
        <v>11</v>
      </c>
      <c r="V16" s="13" t="s">
        <v>11</v>
      </c>
      <c r="W16" s="13" t="s">
        <v>11</v>
      </c>
      <c r="X16" s="13" t="s">
        <v>11</v>
      </c>
      <c r="Y16" s="39" t="s">
        <v>11</v>
      </c>
      <c r="Z16" s="13" t="s">
        <v>11</v>
      </c>
    </row>
    <row r="17" spans="1:27" s="6" customFormat="1" ht="126" customHeight="1" x14ac:dyDescent="0.2">
      <c r="A17" s="85" t="s">
        <v>125</v>
      </c>
      <c r="B17" s="86"/>
      <c r="C17" s="13">
        <v>2020</v>
      </c>
      <c r="D17" s="13">
        <v>2027</v>
      </c>
      <c r="E17" s="13" t="s">
        <v>11</v>
      </c>
      <c r="F17" s="13" t="s">
        <v>11</v>
      </c>
      <c r="G17" s="13" t="s">
        <v>11</v>
      </c>
      <c r="H17" s="13" t="s">
        <v>11</v>
      </c>
      <c r="I17" s="13" t="s">
        <v>11</v>
      </c>
      <c r="J17" s="13" t="s">
        <v>11</v>
      </c>
      <c r="K17" s="13" t="s">
        <v>11</v>
      </c>
      <c r="L17" s="13" t="s">
        <v>11</v>
      </c>
      <c r="M17" s="13" t="s">
        <v>11</v>
      </c>
      <c r="N17" s="39" t="s">
        <v>11</v>
      </c>
      <c r="O17" s="13" t="s">
        <v>11</v>
      </c>
      <c r="P17" s="13" t="s">
        <v>11</v>
      </c>
      <c r="Q17" s="13" t="s">
        <v>11</v>
      </c>
      <c r="R17" s="13" t="s">
        <v>11</v>
      </c>
      <c r="S17" s="13" t="s">
        <v>11</v>
      </c>
      <c r="T17" s="13" t="s">
        <v>11</v>
      </c>
      <c r="U17" s="13" t="s">
        <v>11</v>
      </c>
      <c r="V17" s="13" t="s">
        <v>11</v>
      </c>
      <c r="W17" s="13" t="s">
        <v>11</v>
      </c>
      <c r="X17" s="13" t="s">
        <v>11</v>
      </c>
      <c r="Y17" s="39" t="s">
        <v>11</v>
      </c>
      <c r="Z17" s="13" t="s">
        <v>11</v>
      </c>
    </row>
    <row r="18" spans="1:27" s="6" customFormat="1" ht="66" customHeight="1" x14ac:dyDescent="0.2">
      <c r="A18" s="106" t="s">
        <v>84</v>
      </c>
      <c r="B18" s="80" t="s">
        <v>18</v>
      </c>
      <c r="C18" s="55">
        <v>2020</v>
      </c>
      <c r="D18" s="55">
        <v>2027</v>
      </c>
      <c r="E18" s="80" t="s">
        <v>195</v>
      </c>
      <c r="F18" s="14" t="s">
        <v>13</v>
      </c>
      <c r="G18" s="24">
        <f t="shared" ref="G18:G81" si="0">SUM(H18:O18)</f>
        <v>18543834.640000001</v>
      </c>
      <c r="H18" s="25">
        <f>H19+H20</f>
        <v>1867677.25</v>
      </c>
      <c r="I18" s="25">
        <f t="shared" ref="I18" si="1">I19+I20</f>
        <v>1936998.04</v>
      </c>
      <c r="J18" s="25">
        <f>J24</f>
        <v>2089825.68</v>
      </c>
      <c r="K18" s="25">
        <f t="shared" ref="K18:M18" si="2">K24</f>
        <v>2498068.4300000002</v>
      </c>
      <c r="L18" s="25">
        <f t="shared" si="2"/>
        <v>2678339.33</v>
      </c>
      <c r="M18" s="25">
        <f t="shared" si="2"/>
        <v>1738466.9100000001</v>
      </c>
      <c r="N18" s="25">
        <f t="shared" ref="N18:O18" si="3">N24</f>
        <v>2868697</v>
      </c>
      <c r="O18" s="25">
        <f t="shared" si="3"/>
        <v>2865762</v>
      </c>
      <c r="P18" s="55" t="s">
        <v>11</v>
      </c>
      <c r="Q18" s="55" t="s">
        <v>11</v>
      </c>
      <c r="R18" s="55" t="s">
        <v>11</v>
      </c>
      <c r="S18" s="55" t="s">
        <v>11</v>
      </c>
      <c r="T18" s="55" t="s">
        <v>11</v>
      </c>
      <c r="U18" s="55" t="s">
        <v>11</v>
      </c>
      <c r="V18" s="55" t="s">
        <v>11</v>
      </c>
      <c r="W18" s="55" t="s">
        <v>11</v>
      </c>
      <c r="X18" s="55" t="s">
        <v>11</v>
      </c>
      <c r="Y18" s="55" t="s">
        <v>11</v>
      </c>
      <c r="Z18" s="55" t="s">
        <v>11</v>
      </c>
      <c r="AA18" s="22"/>
    </row>
    <row r="19" spans="1:27" s="6" customFormat="1" ht="63.75" customHeight="1" x14ac:dyDescent="0.2">
      <c r="A19" s="107"/>
      <c r="B19" s="81"/>
      <c r="C19" s="56"/>
      <c r="D19" s="56"/>
      <c r="E19" s="81"/>
      <c r="F19" s="15" t="s">
        <v>54</v>
      </c>
      <c r="G19" s="24">
        <f t="shared" si="0"/>
        <v>18307732.350000001</v>
      </c>
      <c r="H19" s="25">
        <f t="shared" ref="H19:I20" si="4">H25</f>
        <v>1763574.96</v>
      </c>
      <c r="I19" s="25">
        <f t="shared" si="4"/>
        <v>1903998.04</v>
      </c>
      <c r="J19" s="25">
        <f>J25</f>
        <v>2056825.68</v>
      </c>
      <c r="K19" s="25">
        <f t="shared" ref="K19:M19" si="5">K25</f>
        <v>2465068.4300000002</v>
      </c>
      <c r="L19" s="25">
        <f t="shared" si="5"/>
        <v>2645339.33</v>
      </c>
      <c r="M19" s="25">
        <f t="shared" si="5"/>
        <v>1738466.9100000001</v>
      </c>
      <c r="N19" s="25">
        <f t="shared" ref="N19:O19" si="6">N25</f>
        <v>2868697</v>
      </c>
      <c r="O19" s="25">
        <f t="shared" si="6"/>
        <v>2865762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22"/>
    </row>
    <row r="20" spans="1:27" s="6" customFormat="1" ht="53.25" customHeight="1" x14ac:dyDescent="0.2">
      <c r="A20" s="108"/>
      <c r="B20" s="82"/>
      <c r="C20" s="57"/>
      <c r="D20" s="57"/>
      <c r="E20" s="82"/>
      <c r="F20" s="16" t="s">
        <v>55</v>
      </c>
      <c r="G20" s="24">
        <f t="shared" si="0"/>
        <v>236102.28999999998</v>
      </c>
      <c r="H20" s="25">
        <f t="shared" si="4"/>
        <v>104102.29</v>
      </c>
      <c r="I20" s="25">
        <f t="shared" si="4"/>
        <v>33000</v>
      </c>
      <c r="J20" s="25">
        <f>J26</f>
        <v>33000</v>
      </c>
      <c r="K20" s="25">
        <f t="shared" ref="K20:M20" si="7">K26</f>
        <v>33000</v>
      </c>
      <c r="L20" s="25">
        <f t="shared" si="7"/>
        <v>33000</v>
      </c>
      <c r="M20" s="25">
        <f t="shared" si="7"/>
        <v>0</v>
      </c>
      <c r="N20" s="25">
        <f t="shared" ref="N20:O20" si="8">N26</f>
        <v>0</v>
      </c>
      <c r="O20" s="25">
        <f t="shared" si="8"/>
        <v>0</v>
      </c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22"/>
    </row>
    <row r="21" spans="1:27" s="6" customFormat="1" ht="53.25" hidden="1" customHeight="1" x14ac:dyDescent="0.2">
      <c r="A21" s="106"/>
      <c r="B21" s="80"/>
      <c r="C21" s="55"/>
      <c r="D21" s="55"/>
      <c r="E21" s="80"/>
      <c r="F21" s="14"/>
      <c r="G21" s="24">
        <f t="shared" si="0"/>
        <v>0</v>
      </c>
      <c r="H21" s="25"/>
      <c r="I21" s="25"/>
      <c r="J21" s="25"/>
      <c r="K21" s="25"/>
      <c r="L21" s="25"/>
      <c r="M21" s="25"/>
      <c r="N21" s="25"/>
      <c r="O21" s="25"/>
      <c r="P21" s="80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22"/>
    </row>
    <row r="22" spans="1:27" s="6" customFormat="1" ht="53.25" hidden="1" customHeight="1" x14ac:dyDescent="0.2">
      <c r="A22" s="107"/>
      <c r="B22" s="81"/>
      <c r="C22" s="56"/>
      <c r="D22" s="56"/>
      <c r="E22" s="81"/>
      <c r="F22" s="15"/>
      <c r="G22" s="24">
        <f t="shared" si="0"/>
        <v>0</v>
      </c>
      <c r="H22" s="25"/>
      <c r="I22" s="25"/>
      <c r="J22" s="25"/>
      <c r="K22" s="25"/>
      <c r="L22" s="25"/>
      <c r="M22" s="25"/>
      <c r="N22" s="25"/>
      <c r="O22" s="25"/>
      <c r="P22" s="81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22"/>
    </row>
    <row r="23" spans="1:27" s="6" customFormat="1" ht="53.25" hidden="1" customHeight="1" x14ac:dyDescent="0.2">
      <c r="A23" s="108"/>
      <c r="B23" s="82"/>
      <c r="C23" s="57"/>
      <c r="D23" s="57"/>
      <c r="E23" s="82"/>
      <c r="F23" s="16"/>
      <c r="G23" s="24">
        <f t="shared" si="0"/>
        <v>0</v>
      </c>
      <c r="H23" s="25"/>
      <c r="I23" s="25"/>
      <c r="J23" s="25"/>
      <c r="K23" s="25"/>
      <c r="L23" s="25"/>
      <c r="M23" s="25"/>
      <c r="N23" s="25"/>
      <c r="O23" s="25"/>
      <c r="P23" s="82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22"/>
    </row>
    <row r="24" spans="1:27" s="6" customFormat="1" ht="59.25" customHeight="1" x14ac:dyDescent="0.2">
      <c r="A24" s="106" t="s">
        <v>89</v>
      </c>
      <c r="B24" s="80" t="s">
        <v>80</v>
      </c>
      <c r="C24" s="55">
        <v>2020</v>
      </c>
      <c r="D24" s="55">
        <v>2027</v>
      </c>
      <c r="E24" s="80" t="s">
        <v>195</v>
      </c>
      <c r="F24" s="14" t="s">
        <v>13</v>
      </c>
      <c r="G24" s="24">
        <f t="shared" si="0"/>
        <v>18543834.640000001</v>
      </c>
      <c r="H24" s="25">
        <f t="shared" ref="H24:M24" si="9">H25+H26</f>
        <v>1867677.25</v>
      </c>
      <c r="I24" s="25">
        <f t="shared" si="9"/>
        <v>1936998.04</v>
      </c>
      <c r="J24" s="25">
        <f t="shared" si="9"/>
        <v>2089825.68</v>
      </c>
      <c r="K24" s="25">
        <f t="shared" si="9"/>
        <v>2498068.4300000002</v>
      </c>
      <c r="L24" s="25">
        <f t="shared" si="9"/>
        <v>2678339.33</v>
      </c>
      <c r="M24" s="25">
        <f t="shared" si="9"/>
        <v>1738466.9100000001</v>
      </c>
      <c r="N24" s="25">
        <f t="shared" ref="N24:O24" si="10">N25+N26</f>
        <v>2868697</v>
      </c>
      <c r="O24" s="25">
        <f t="shared" si="10"/>
        <v>2865762</v>
      </c>
      <c r="P24" s="61" t="s">
        <v>11</v>
      </c>
      <c r="Q24" s="61" t="s">
        <v>11</v>
      </c>
      <c r="R24" s="61" t="s">
        <v>11</v>
      </c>
      <c r="S24" s="61" t="s">
        <v>11</v>
      </c>
      <c r="T24" s="61" t="s">
        <v>11</v>
      </c>
      <c r="U24" s="61" t="s">
        <v>11</v>
      </c>
      <c r="V24" s="61" t="s">
        <v>11</v>
      </c>
      <c r="W24" s="61" t="s">
        <v>11</v>
      </c>
      <c r="X24" s="61" t="s">
        <v>11</v>
      </c>
      <c r="Y24" s="61" t="s">
        <v>11</v>
      </c>
      <c r="Z24" s="61" t="s">
        <v>11</v>
      </c>
      <c r="AA24" s="22"/>
    </row>
    <row r="25" spans="1:27" s="6" customFormat="1" ht="59.25" customHeight="1" x14ac:dyDescent="0.2">
      <c r="A25" s="107"/>
      <c r="B25" s="81"/>
      <c r="C25" s="56"/>
      <c r="D25" s="56"/>
      <c r="E25" s="81"/>
      <c r="F25" s="15" t="s">
        <v>54</v>
      </c>
      <c r="G25" s="24">
        <f t="shared" si="0"/>
        <v>18307732.350000001</v>
      </c>
      <c r="H25" s="25">
        <f>H31+H28+H34</f>
        <v>1763574.96</v>
      </c>
      <c r="I25" s="25">
        <f t="shared" ref="I25:M26" si="11">I31+I28+I34</f>
        <v>1903998.04</v>
      </c>
      <c r="J25" s="25">
        <f t="shared" si="11"/>
        <v>2056825.68</v>
      </c>
      <c r="K25" s="25">
        <f t="shared" si="11"/>
        <v>2465068.4300000002</v>
      </c>
      <c r="L25" s="25">
        <f>L31+L28+L34</f>
        <v>2645339.33</v>
      </c>
      <c r="M25" s="25">
        <f t="shared" si="11"/>
        <v>1738466.9100000001</v>
      </c>
      <c r="N25" s="25">
        <f t="shared" ref="N25:O25" si="12">N31+N28+N34</f>
        <v>2868697</v>
      </c>
      <c r="O25" s="25">
        <f t="shared" si="12"/>
        <v>2865762</v>
      </c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22"/>
    </row>
    <row r="26" spans="1:27" s="6" customFormat="1" ht="53.25" customHeight="1" x14ac:dyDescent="0.2">
      <c r="A26" s="108"/>
      <c r="B26" s="82"/>
      <c r="C26" s="57"/>
      <c r="D26" s="57"/>
      <c r="E26" s="82"/>
      <c r="F26" s="16" t="s">
        <v>55</v>
      </c>
      <c r="G26" s="24">
        <f t="shared" si="0"/>
        <v>236102.28999999998</v>
      </c>
      <c r="H26" s="25">
        <f>H32+H29+H35</f>
        <v>104102.29</v>
      </c>
      <c r="I26" s="25">
        <f t="shared" si="11"/>
        <v>33000</v>
      </c>
      <c r="J26" s="25">
        <f t="shared" si="11"/>
        <v>33000</v>
      </c>
      <c r="K26" s="25">
        <f t="shared" si="11"/>
        <v>33000</v>
      </c>
      <c r="L26" s="25">
        <f t="shared" si="11"/>
        <v>33000</v>
      </c>
      <c r="M26" s="25">
        <f t="shared" si="11"/>
        <v>0</v>
      </c>
      <c r="N26" s="25">
        <f t="shared" ref="N26:O26" si="13">N32+N29+N35</f>
        <v>0</v>
      </c>
      <c r="O26" s="25">
        <f t="shared" si="13"/>
        <v>0</v>
      </c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22"/>
    </row>
    <row r="27" spans="1:27" s="6" customFormat="1" ht="62.25" customHeight="1" x14ac:dyDescent="0.2">
      <c r="A27" s="106" t="s">
        <v>127</v>
      </c>
      <c r="B27" s="80" t="s">
        <v>104</v>
      </c>
      <c r="C27" s="55">
        <v>2020</v>
      </c>
      <c r="D27" s="55">
        <v>2027</v>
      </c>
      <c r="E27" s="80" t="s">
        <v>195</v>
      </c>
      <c r="F27" s="14" t="s">
        <v>13</v>
      </c>
      <c r="G27" s="24">
        <f t="shared" si="0"/>
        <v>11380651.01</v>
      </c>
      <c r="H27" s="25">
        <f t="shared" ref="H27:M27" si="14">H28+H29</f>
        <v>1048565.99</v>
      </c>
      <c r="I27" s="25">
        <f t="shared" si="14"/>
        <v>1083610.3</v>
      </c>
      <c r="J27" s="25">
        <f t="shared" si="14"/>
        <v>1230913.3999999999</v>
      </c>
      <c r="K27" s="25">
        <f t="shared" si="14"/>
        <v>1429917.61</v>
      </c>
      <c r="L27" s="25">
        <f t="shared" si="14"/>
        <v>1599727.8</v>
      </c>
      <c r="M27" s="25">
        <f t="shared" si="14"/>
        <v>1706037.6</v>
      </c>
      <c r="N27" s="25">
        <f t="shared" ref="N27:O27" si="15">N28+N29</f>
        <v>1641748.91</v>
      </c>
      <c r="O27" s="25">
        <f t="shared" si="15"/>
        <v>1640129.4</v>
      </c>
      <c r="P27" s="23" t="s">
        <v>65</v>
      </c>
      <c r="Q27" s="55" t="s">
        <v>20</v>
      </c>
      <c r="R27" s="13">
        <v>15</v>
      </c>
      <c r="S27" s="13">
        <v>15</v>
      </c>
      <c r="T27" s="13" t="s">
        <v>233</v>
      </c>
      <c r="U27" s="13" t="s">
        <v>233</v>
      </c>
      <c r="V27" s="13" t="s">
        <v>233</v>
      </c>
      <c r="W27" s="13" t="s">
        <v>233</v>
      </c>
      <c r="X27" s="13" t="s">
        <v>233</v>
      </c>
      <c r="Y27" s="39" t="s">
        <v>233</v>
      </c>
      <c r="Z27" s="13" t="s">
        <v>233</v>
      </c>
    </row>
    <row r="28" spans="1:27" s="6" customFormat="1" ht="60" customHeight="1" x14ac:dyDescent="0.2">
      <c r="A28" s="107"/>
      <c r="B28" s="81"/>
      <c r="C28" s="56"/>
      <c r="D28" s="56"/>
      <c r="E28" s="81"/>
      <c r="F28" s="15" t="s">
        <v>54</v>
      </c>
      <c r="G28" s="24">
        <f t="shared" si="0"/>
        <v>11380651.01</v>
      </c>
      <c r="H28" s="25">
        <v>1048565.99</v>
      </c>
      <c r="I28" s="25">
        <v>1083610.3</v>
      </c>
      <c r="J28" s="25">
        <v>1230913.3999999999</v>
      </c>
      <c r="K28" s="25">
        <v>1429917.61</v>
      </c>
      <c r="L28" s="25">
        <v>1599727.8</v>
      </c>
      <c r="M28" s="25">
        <v>1706037.6</v>
      </c>
      <c r="N28" s="25">
        <v>1641748.91</v>
      </c>
      <c r="O28" s="25">
        <v>1640129.4</v>
      </c>
      <c r="P28" s="81" t="s">
        <v>242</v>
      </c>
      <c r="Q28" s="56"/>
      <c r="R28" s="56">
        <v>0</v>
      </c>
      <c r="S28" s="56" t="s">
        <v>233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</row>
    <row r="29" spans="1:27" s="6" customFormat="1" ht="27" customHeight="1" x14ac:dyDescent="0.2">
      <c r="A29" s="108"/>
      <c r="B29" s="82"/>
      <c r="C29" s="57"/>
      <c r="D29" s="57"/>
      <c r="E29" s="82"/>
      <c r="F29" s="16" t="s">
        <v>55</v>
      </c>
      <c r="G29" s="24">
        <f t="shared" si="0"/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82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</row>
    <row r="30" spans="1:27" s="6" customFormat="1" ht="57" customHeight="1" x14ac:dyDescent="0.2">
      <c r="A30" s="106" t="s">
        <v>126</v>
      </c>
      <c r="B30" s="80" t="s">
        <v>79</v>
      </c>
      <c r="C30" s="55">
        <v>2020</v>
      </c>
      <c r="D30" s="55">
        <v>2027</v>
      </c>
      <c r="E30" s="80" t="s">
        <v>195</v>
      </c>
      <c r="F30" s="14" t="s">
        <v>13</v>
      </c>
      <c r="G30" s="24">
        <f t="shared" si="0"/>
        <v>7092081.3399999999</v>
      </c>
      <c r="H30" s="25">
        <f t="shared" ref="H30:M30" si="16">H31+H32</f>
        <v>748008.97</v>
      </c>
      <c r="I30" s="25">
        <f t="shared" si="16"/>
        <v>853387.74</v>
      </c>
      <c r="J30" s="25">
        <f t="shared" si="16"/>
        <v>858912.28</v>
      </c>
      <c r="K30" s="25">
        <f t="shared" si="16"/>
        <v>1068150.8199999998</v>
      </c>
      <c r="L30" s="25">
        <f t="shared" si="16"/>
        <v>1078611.53</v>
      </c>
      <c r="M30" s="25">
        <f t="shared" si="16"/>
        <v>32429.31</v>
      </c>
      <c r="N30" s="25">
        <f t="shared" ref="N30:O30" si="17">N31+N32</f>
        <v>1226948.0900000001</v>
      </c>
      <c r="O30" s="25">
        <f t="shared" si="17"/>
        <v>1225632.6000000001</v>
      </c>
      <c r="P30" s="80" t="s">
        <v>19</v>
      </c>
      <c r="Q30" s="55" t="s">
        <v>64</v>
      </c>
      <c r="R30" s="55">
        <f>S31+T30+U30+V30+X30+Z30</f>
        <v>48</v>
      </c>
      <c r="S30" s="55">
        <v>12</v>
      </c>
      <c r="T30" s="55">
        <v>12</v>
      </c>
      <c r="U30" s="55">
        <v>9</v>
      </c>
      <c r="V30" s="55">
        <v>9</v>
      </c>
      <c r="W30" s="55">
        <v>9</v>
      </c>
      <c r="X30" s="55">
        <v>9</v>
      </c>
      <c r="Y30" s="55">
        <v>9</v>
      </c>
      <c r="Z30" s="55">
        <v>9</v>
      </c>
    </row>
    <row r="31" spans="1:27" s="6" customFormat="1" ht="57" customHeight="1" x14ac:dyDescent="0.2">
      <c r="A31" s="107"/>
      <c r="B31" s="81"/>
      <c r="C31" s="56"/>
      <c r="D31" s="56"/>
      <c r="E31" s="81"/>
      <c r="F31" s="15" t="s">
        <v>54</v>
      </c>
      <c r="G31" s="24">
        <f t="shared" si="0"/>
        <v>6927081.3399999999</v>
      </c>
      <c r="H31" s="25">
        <v>715008.97</v>
      </c>
      <c r="I31" s="25">
        <v>820387.74</v>
      </c>
      <c r="J31" s="25">
        <v>825912.28</v>
      </c>
      <c r="K31" s="25">
        <v>1035150.82</v>
      </c>
      <c r="L31" s="25">
        <v>1045611.53</v>
      </c>
      <c r="M31" s="25">
        <v>32429.31</v>
      </c>
      <c r="N31" s="25">
        <v>1226948.0900000001</v>
      </c>
      <c r="O31" s="25">
        <v>1225632.6000000001</v>
      </c>
      <c r="P31" s="81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7" s="6" customFormat="1" ht="51" customHeight="1" x14ac:dyDescent="0.2">
      <c r="A32" s="108"/>
      <c r="B32" s="82"/>
      <c r="C32" s="57"/>
      <c r="D32" s="57"/>
      <c r="E32" s="82"/>
      <c r="F32" s="16" t="s">
        <v>55</v>
      </c>
      <c r="G32" s="24">
        <f t="shared" si="0"/>
        <v>165000</v>
      </c>
      <c r="H32" s="25">
        <v>33000</v>
      </c>
      <c r="I32" s="25">
        <v>33000</v>
      </c>
      <c r="J32" s="25">
        <v>33000</v>
      </c>
      <c r="K32" s="25">
        <v>33000</v>
      </c>
      <c r="L32" s="25">
        <v>33000</v>
      </c>
      <c r="M32" s="25">
        <v>0</v>
      </c>
      <c r="N32" s="25">
        <v>0</v>
      </c>
      <c r="O32" s="25">
        <v>0</v>
      </c>
      <c r="P32" s="82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:26" s="6" customFormat="1" ht="57" customHeight="1" x14ac:dyDescent="0.2">
      <c r="A33" s="106" t="s">
        <v>214</v>
      </c>
      <c r="B33" s="80" t="s">
        <v>215</v>
      </c>
      <c r="C33" s="55">
        <v>2020</v>
      </c>
      <c r="D33" s="55">
        <v>2027</v>
      </c>
      <c r="E33" s="80" t="s">
        <v>195</v>
      </c>
      <c r="F33" s="14" t="s">
        <v>13</v>
      </c>
      <c r="G33" s="24">
        <f t="shared" si="0"/>
        <v>71102.289999999994</v>
      </c>
      <c r="H33" s="25">
        <f t="shared" ref="H33:M33" si="18">H34+H35</f>
        <v>71102.289999999994</v>
      </c>
      <c r="I33" s="25">
        <f t="shared" si="18"/>
        <v>0</v>
      </c>
      <c r="J33" s="25">
        <f t="shared" si="18"/>
        <v>0</v>
      </c>
      <c r="K33" s="25">
        <f t="shared" si="18"/>
        <v>0</v>
      </c>
      <c r="L33" s="25">
        <f t="shared" si="18"/>
        <v>0</v>
      </c>
      <c r="M33" s="25">
        <f t="shared" si="18"/>
        <v>0</v>
      </c>
      <c r="N33" s="25">
        <f t="shared" ref="N33:O33" si="19">N34+N35</f>
        <v>0</v>
      </c>
      <c r="O33" s="25">
        <f t="shared" si="19"/>
        <v>0</v>
      </c>
      <c r="P33" s="80" t="s">
        <v>224</v>
      </c>
      <c r="Q33" s="55" t="s">
        <v>207</v>
      </c>
      <c r="R33" s="55">
        <v>100</v>
      </c>
      <c r="S33" s="55">
        <v>100</v>
      </c>
      <c r="T33" s="55">
        <v>0</v>
      </c>
      <c r="U33" s="55">
        <v>0</v>
      </c>
      <c r="V33" s="55">
        <v>0</v>
      </c>
      <c r="W33" s="55">
        <v>0</v>
      </c>
      <c r="X33" s="55">
        <v>0</v>
      </c>
      <c r="Y33" s="55">
        <v>0</v>
      </c>
      <c r="Z33" s="55">
        <v>0</v>
      </c>
    </row>
    <row r="34" spans="1:26" s="6" customFormat="1" ht="57" customHeight="1" x14ac:dyDescent="0.2">
      <c r="A34" s="107"/>
      <c r="B34" s="81"/>
      <c r="C34" s="56"/>
      <c r="D34" s="56"/>
      <c r="E34" s="81"/>
      <c r="F34" s="15" t="s">
        <v>54</v>
      </c>
      <c r="G34" s="24">
        <f t="shared" si="0"/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81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s="6" customFormat="1" ht="51" customHeight="1" x14ac:dyDescent="0.2">
      <c r="A35" s="108"/>
      <c r="B35" s="82"/>
      <c r="C35" s="57"/>
      <c r="D35" s="57"/>
      <c r="E35" s="82"/>
      <c r="F35" s="16" t="s">
        <v>55</v>
      </c>
      <c r="G35" s="24">
        <f t="shared" si="0"/>
        <v>71102.289999999994</v>
      </c>
      <c r="H35" s="25">
        <v>71102.289999999994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82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:26" s="6" customFormat="1" ht="69.75" customHeight="1" x14ac:dyDescent="0.2">
      <c r="A36" s="106" t="s">
        <v>85</v>
      </c>
      <c r="B36" s="80" t="s">
        <v>182</v>
      </c>
      <c r="C36" s="55">
        <v>2020</v>
      </c>
      <c r="D36" s="55">
        <v>2027</v>
      </c>
      <c r="E36" s="80" t="s">
        <v>106</v>
      </c>
      <c r="F36" s="14" t="s">
        <v>13</v>
      </c>
      <c r="G36" s="24">
        <f t="shared" si="0"/>
        <v>456607464.05999994</v>
      </c>
      <c r="H36" s="25">
        <f>H37+H38</f>
        <v>42748500.129999995</v>
      </c>
      <c r="I36" s="25">
        <f t="shared" ref="I36" si="20">I37+I38</f>
        <v>44329560.57</v>
      </c>
      <c r="J36" s="25">
        <f>J37+J38</f>
        <v>52491882.869999997</v>
      </c>
      <c r="K36" s="25">
        <f>K37+K38</f>
        <v>54881051.680000007</v>
      </c>
      <c r="L36" s="25">
        <f>L37+L38</f>
        <v>69807942.829999998</v>
      </c>
      <c r="M36" s="25">
        <f t="shared" ref="M36:O36" si="21">M37+M38</f>
        <v>67358797.279999986</v>
      </c>
      <c r="N36" s="25">
        <f t="shared" ref="N36" si="22">N37+N38</f>
        <v>63105939.890000001</v>
      </c>
      <c r="O36" s="25">
        <f t="shared" si="21"/>
        <v>61883788.810000002</v>
      </c>
      <c r="P36" s="61" t="s">
        <v>11</v>
      </c>
      <c r="Q36" s="61" t="s">
        <v>11</v>
      </c>
      <c r="R36" s="61" t="s">
        <v>11</v>
      </c>
      <c r="S36" s="61" t="s">
        <v>11</v>
      </c>
      <c r="T36" s="61" t="s">
        <v>11</v>
      </c>
      <c r="U36" s="61" t="s">
        <v>11</v>
      </c>
      <c r="V36" s="61" t="s">
        <v>11</v>
      </c>
      <c r="W36" s="61" t="s">
        <v>11</v>
      </c>
      <c r="X36" s="61" t="s">
        <v>11</v>
      </c>
      <c r="Y36" s="61" t="s">
        <v>11</v>
      </c>
      <c r="Z36" s="61" t="s">
        <v>11</v>
      </c>
    </row>
    <row r="37" spans="1:26" s="6" customFormat="1" ht="69" customHeight="1" x14ac:dyDescent="0.2">
      <c r="A37" s="107"/>
      <c r="B37" s="81"/>
      <c r="C37" s="56"/>
      <c r="D37" s="56"/>
      <c r="E37" s="81"/>
      <c r="F37" s="15" t="s">
        <v>54</v>
      </c>
      <c r="G37" s="24">
        <f t="shared" si="0"/>
        <v>435188411.81</v>
      </c>
      <c r="H37" s="25">
        <f t="shared" ref="H37:I37" si="23">H40+H43</f>
        <v>38156752.299999997</v>
      </c>
      <c r="I37" s="25">
        <f t="shared" si="23"/>
        <v>42169328.25</v>
      </c>
      <c r="J37" s="25">
        <f>J40+J43</f>
        <v>50062585.75</v>
      </c>
      <c r="K37" s="25">
        <f t="shared" ref="K37:M37" si="24">K40+K43</f>
        <v>52551940.090000004</v>
      </c>
      <c r="L37" s="25">
        <f t="shared" si="24"/>
        <v>65938751.009999998</v>
      </c>
      <c r="M37" s="25">
        <f t="shared" si="24"/>
        <v>65371379.959999993</v>
      </c>
      <c r="N37" s="25">
        <f t="shared" ref="N37:O37" si="25">N40+N43</f>
        <v>61041506.280000001</v>
      </c>
      <c r="O37" s="25">
        <f t="shared" si="25"/>
        <v>59896168.170000002</v>
      </c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s="6" customFormat="1" ht="72" customHeight="1" x14ac:dyDescent="0.2">
      <c r="A38" s="108"/>
      <c r="B38" s="82"/>
      <c r="C38" s="57"/>
      <c r="D38" s="57"/>
      <c r="E38" s="82"/>
      <c r="F38" s="16" t="s">
        <v>55</v>
      </c>
      <c r="G38" s="24">
        <f t="shared" si="0"/>
        <v>21419052.25</v>
      </c>
      <c r="H38" s="25">
        <f t="shared" ref="H38:I38" si="26">H41+H44</f>
        <v>4591747.83</v>
      </c>
      <c r="I38" s="25">
        <f t="shared" si="26"/>
        <v>2160232.3199999998</v>
      </c>
      <c r="J38" s="25">
        <f>J41+J44</f>
        <v>2429297.12</v>
      </c>
      <c r="K38" s="25">
        <f t="shared" ref="K38:M38" si="27">K41+K44</f>
        <v>2329111.59</v>
      </c>
      <c r="L38" s="25">
        <f t="shared" si="27"/>
        <v>3869191.82</v>
      </c>
      <c r="M38" s="25">
        <f t="shared" si="27"/>
        <v>1987417.3199999998</v>
      </c>
      <c r="N38" s="25">
        <f t="shared" ref="N38:O38" si="28">N41+N44</f>
        <v>2064433.61</v>
      </c>
      <c r="O38" s="25">
        <f t="shared" si="28"/>
        <v>1987620.6400000001</v>
      </c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s="6" customFormat="1" ht="63.75" hidden="1" customHeight="1" x14ac:dyDescent="0.2">
      <c r="A39" s="118"/>
      <c r="B39" s="80"/>
      <c r="C39" s="55"/>
      <c r="D39" s="55"/>
      <c r="E39" s="80"/>
      <c r="F39" s="14"/>
      <c r="G39" s="24">
        <f t="shared" si="0"/>
        <v>0</v>
      </c>
      <c r="H39" s="25"/>
      <c r="I39" s="25"/>
      <c r="J39" s="25"/>
      <c r="K39" s="25"/>
      <c r="L39" s="25"/>
      <c r="M39" s="25"/>
      <c r="N39" s="25"/>
      <c r="O39" s="25"/>
      <c r="P39" s="84"/>
      <c r="Q39" s="55"/>
      <c r="R39" s="55"/>
      <c r="S39" s="75"/>
      <c r="T39" s="75"/>
      <c r="U39" s="75"/>
      <c r="V39" s="75"/>
      <c r="W39" s="75"/>
      <c r="X39" s="75"/>
      <c r="Y39" s="75"/>
      <c r="Z39" s="75"/>
    </row>
    <row r="40" spans="1:26" s="6" customFormat="1" ht="63.75" hidden="1" customHeight="1" x14ac:dyDescent="0.2">
      <c r="A40" s="119"/>
      <c r="B40" s="81"/>
      <c r="C40" s="56"/>
      <c r="D40" s="56"/>
      <c r="E40" s="81"/>
      <c r="F40" s="15"/>
      <c r="G40" s="24">
        <f t="shared" si="0"/>
        <v>0</v>
      </c>
      <c r="H40" s="25"/>
      <c r="I40" s="25"/>
      <c r="J40" s="25"/>
      <c r="K40" s="25"/>
      <c r="L40" s="25"/>
      <c r="M40" s="25"/>
      <c r="N40" s="25"/>
      <c r="O40" s="25"/>
      <c r="P40" s="84"/>
      <c r="Q40" s="56"/>
      <c r="R40" s="56"/>
      <c r="S40" s="76"/>
      <c r="T40" s="76"/>
      <c r="U40" s="76"/>
      <c r="V40" s="76"/>
      <c r="W40" s="76"/>
      <c r="X40" s="76"/>
      <c r="Y40" s="76"/>
      <c r="Z40" s="76"/>
    </row>
    <row r="41" spans="1:26" s="6" customFormat="1" ht="2.25" hidden="1" customHeight="1" x14ac:dyDescent="0.2">
      <c r="A41" s="120"/>
      <c r="B41" s="82"/>
      <c r="C41" s="57"/>
      <c r="D41" s="57"/>
      <c r="E41" s="82"/>
      <c r="F41" s="16"/>
      <c r="G41" s="24">
        <f t="shared" si="0"/>
        <v>0</v>
      </c>
      <c r="H41" s="25"/>
      <c r="I41" s="25"/>
      <c r="J41" s="25"/>
      <c r="K41" s="25"/>
      <c r="L41" s="25"/>
      <c r="M41" s="25"/>
      <c r="N41" s="25"/>
      <c r="O41" s="25"/>
      <c r="P41" s="84"/>
      <c r="Q41" s="57"/>
      <c r="R41" s="57"/>
      <c r="S41" s="77"/>
      <c r="T41" s="77"/>
      <c r="U41" s="77"/>
      <c r="V41" s="77"/>
      <c r="W41" s="77"/>
      <c r="X41" s="77"/>
      <c r="Y41" s="77"/>
      <c r="Z41" s="77"/>
    </row>
    <row r="42" spans="1:26" s="6" customFormat="1" ht="90.75" customHeight="1" x14ac:dyDescent="0.2">
      <c r="A42" s="106" t="s">
        <v>86</v>
      </c>
      <c r="B42" s="80" t="s">
        <v>194</v>
      </c>
      <c r="C42" s="55">
        <v>2020</v>
      </c>
      <c r="D42" s="55">
        <v>2027</v>
      </c>
      <c r="E42" s="80" t="s">
        <v>106</v>
      </c>
      <c r="F42" s="14" t="s">
        <v>13</v>
      </c>
      <c r="G42" s="24">
        <f t="shared" si="0"/>
        <v>456607464.05999994</v>
      </c>
      <c r="H42" s="25">
        <f t="shared" ref="H42:I42" si="29">H43+H44</f>
        <v>42748500.129999995</v>
      </c>
      <c r="I42" s="25">
        <f t="shared" si="29"/>
        <v>44329560.57</v>
      </c>
      <c r="J42" s="25">
        <f>J43+J44</f>
        <v>52491882.869999997</v>
      </c>
      <c r="K42" s="25">
        <f>K43+K44</f>
        <v>54881051.680000007</v>
      </c>
      <c r="L42" s="25">
        <f t="shared" ref="L42:O42" si="30">L43+L44</f>
        <v>69807942.829999998</v>
      </c>
      <c r="M42" s="25">
        <f t="shared" si="30"/>
        <v>67358797.279999986</v>
      </c>
      <c r="N42" s="25">
        <f t="shared" ref="N42" si="31">N43+N44</f>
        <v>63105939.890000001</v>
      </c>
      <c r="O42" s="25">
        <f t="shared" si="30"/>
        <v>61883788.810000002</v>
      </c>
      <c r="P42" s="55" t="s">
        <v>11</v>
      </c>
      <c r="Q42" s="55" t="s">
        <v>11</v>
      </c>
      <c r="R42" s="55" t="s">
        <v>11</v>
      </c>
      <c r="S42" s="55" t="s">
        <v>11</v>
      </c>
      <c r="T42" s="55" t="s">
        <v>11</v>
      </c>
      <c r="U42" s="55" t="s">
        <v>11</v>
      </c>
      <c r="V42" s="55" t="s">
        <v>11</v>
      </c>
      <c r="W42" s="55" t="s">
        <v>11</v>
      </c>
      <c r="X42" s="55" t="s">
        <v>11</v>
      </c>
      <c r="Y42" s="55" t="s">
        <v>11</v>
      </c>
      <c r="Z42" s="55" t="s">
        <v>11</v>
      </c>
    </row>
    <row r="43" spans="1:26" s="6" customFormat="1" ht="74.25" customHeight="1" x14ac:dyDescent="0.2">
      <c r="A43" s="107"/>
      <c r="B43" s="81"/>
      <c r="C43" s="56"/>
      <c r="D43" s="56"/>
      <c r="E43" s="81"/>
      <c r="F43" s="15" t="s">
        <v>54</v>
      </c>
      <c r="G43" s="24">
        <f t="shared" si="0"/>
        <v>435188411.81</v>
      </c>
      <c r="H43" s="25">
        <f>H64+H46+H49+H76+H79+H67+H73+H70+H82+H85+H58+H52+H55+H61+H91+H94+H97+H100+H103+H109+H112+H106</f>
        <v>38156752.299999997</v>
      </c>
      <c r="I43" s="25">
        <f t="shared" ref="I43:I44" si="32">I64+I46+I49+I76+I79+I67+I73+I70+I82+I85+I58+I52+I55+I61+I91+I94+I97+I100+I103+I109+I112+I106</f>
        <v>42169328.25</v>
      </c>
      <c r="J43" s="25">
        <f>J64+J46+J49+J76+J79+J67+J73+J70+J82+J85+J58+J52+J55+J61+J91+J94+J97+J100+J103+J109+J112+J106+J115</f>
        <v>50062585.75</v>
      </c>
      <c r="K43" s="25">
        <f>K64+K46+K49+K76+K79+K67+K73+K70+K82+K85+K58+K52+K55+K61+K91+K94+K97+K100+K103+K109+K112+K106+K115+K118</f>
        <v>52551940.090000004</v>
      </c>
      <c r="L43" s="25">
        <f>L64+L46+L49+L76+L79+L67+L73+L70+L82+L85+L58+L52+L55+L61+L91+L94+L97+L100+L103+L109+L112+L106+L115+L118+L121+L124</f>
        <v>65938751.009999998</v>
      </c>
      <c r="M43" s="25">
        <f t="shared" ref="M43:O43" si="33">M64+M46+M49+M76+M79+M67+M73+M70+M82+M85+M58+M52+M55+M61+M91+M94+M97+M100+M103+M109+M112+M106+M115+M118+M121+M124</f>
        <v>65371379.959999993</v>
      </c>
      <c r="N43" s="25">
        <f t="shared" ref="N43" si="34">N64+N46+N49+N76+N79+N67+N73+N70+N82+N85+N58+N52+N55+N61+N91+N94+N97+N100+N103+N109+N112+N106+N115+N118+N121+N124</f>
        <v>61041506.280000001</v>
      </c>
      <c r="O43" s="25">
        <f t="shared" si="33"/>
        <v>59896168.170000002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</row>
    <row r="44" spans="1:26" s="6" customFormat="1" ht="69" customHeight="1" x14ac:dyDescent="0.2">
      <c r="A44" s="108"/>
      <c r="B44" s="82"/>
      <c r="C44" s="57"/>
      <c r="D44" s="57"/>
      <c r="E44" s="82"/>
      <c r="F44" s="16" t="s">
        <v>55</v>
      </c>
      <c r="G44" s="24">
        <f t="shared" si="0"/>
        <v>21419052.25</v>
      </c>
      <c r="H44" s="25">
        <f>H65+H47+H50+H77+H80+H68+H74+H71+H83+H86+H59+H53+H56+H62+H92+H95+H98+H101+H104+H110+H113+H107</f>
        <v>4591747.83</v>
      </c>
      <c r="I44" s="25">
        <f t="shared" si="32"/>
        <v>2160232.3199999998</v>
      </c>
      <c r="J44" s="25">
        <f>J65+J47+J50+J77+J80+J68+J74+J71+J83+J86+J59+J53+J56+J62+J92+J95+J98+J101+J104+J110+J113+J107+J116</f>
        <v>2429297.12</v>
      </c>
      <c r="K44" s="25">
        <f>K65+K47+K50+K77+K80+K68+K74+K71+K83+K86+K59+K53+K56+K62+K92+K95+K98+K101+K104+K110+K113+K107+K116+K119</f>
        <v>2329111.59</v>
      </c>
      <c r="L44" s="25">
        <f>L65+L47+L50+L77+L80+L68+L74+L71+L83+L86+L59+L53+L56+L62+L92+L95+L98+L101+L104+L110+L113+L107+L116+L119+L122+L125</f>
        <v>3869191.82</v>
      </c>
      <c r="M44" s="25">
        <f t="shared" ref="M44:O44" si="35">M65+M47+M50+M77+M80+M68+M74+M71+M83+M86+M59+M53+M56+M62+M92+M95+M98+M101+M104+M110+M113+M107+M116+M119+M122+M125</f>
        <v>1987417.3199999998</v>
      </c>
      <c r="N44" s="25">
        <f t="shared" ref="N44" si="36">N65+N47+N50+N77+N80+N68+N74+N71+N83+N86+N59+N53+N56+N62+N92+N95+N98+N101+N104+N110+N113+N107+N116+N119+N122+N125</f>
        <v>2064433.61</v>
      </c>
      <c r="O44" s="25">
        <f t="shared" si="35"/>
        <v>1987620.6400000001</v>
      </c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s="6" customFormat="1" ht="63.75" customHeight="1" x14ac:dyDescent="0.2">
      <c r="A45" s="121" t="s">
        <v>128</v>
      </c>
      <c r="B45" s="80" t="s">
        <v>107</v>
      </c>
      <c r="C45" s="55">
        <v>2020</v>
      </c>
      <c r="D45" s="55">
        <v>2027</v>
      </c>
      <c r="E45" s="80" t="s">
        <v>105</v>
      </c>
      <c r="F45" s="14" t="s">
        <v>13</v>
      </c>
      <c r="G45" s="24">
        <f t="shared" si="0"/>
        <v>247941660.46000001</v>
      </c>
      <c r="H45" s="25">
        <f t="shared" ref="H45:I45" si="37">H46+H47</f>
        <v>21019684.739999998</v>
      </c>
      <c r="I45" s="25">
        <f t="shared" si="37"/>
        <v>22917622.190000001</v>
      </c>
      <c r="J45" s="25">
        <f>J46+J47</f>
        <v>29454362.100000001</v>
      </c>
      <c r="K45" s="25">
        <f t="shared" ref="K45:M45" si="38">K46+K47</f>
        <v>30266925.57</v>
      </c>
      <c r="L45" s="25">
        <f t="shared" si="38"/>
        <v>37776274.270000003</v>
      </c>
      <c r="M45" s="25">
        <f t="shared" si="38"/>
        <v>36980973.899999999</v>
      </c>
      <c r="N45" s="25">
        <f t="shared" ref="N45:O45" si="39">N46+N47</f>
        <v>35747577.899999999</v>
      </c>
      <c r="O45" s="25">
        <f t="shared" si="39"/>
        <v>33778239.789999999</v>
      </c>
      <c r="P45" s="36" t="s">
        <v>65</v>
      </c>
      <c r="Q45" s="55" t="s">
        <v>20</v>
      </c>
      <c r="R45" s="35">
        <v>15</v>
      </c>
      <c r="S45" s="35">
        <v>15</v>
      </c>
      <c r="T45" s="35" t="s">
        <v>233</v>
      </c>
      <c r="U45" s="35" t="s">
        <v>233</v>
      </c>
      <c r="V45" s="35" t="s">
        <v>233</v>
      </c>
      <c r="W45" s="35" t="s">
        <v>233</v>
      </c>
      <c r="X45" s="35" t="s">
        <v>233</v>
      </c>
      <c r="Y45" s="39" t="s">
        <v>233</v>
      </c>
      <c r="Z45" s="35" t="s">
        <v>233</v>
      </c>
    </row>
    <row r="46" spans="1:26" s="6" customFormat="1" ht="76.5" customHeight="1" x14ac:dyDescent="0.2">
      <c r="A46" s="122"/>
      <c r="B46" s="81"/>
      <c r="C46" s="56"/>
      <c r="D46" s="56"/>
      <c r="E46" s="81"/>
      <c r="F46" s="15" t="s">
        <v>54</v>
      </c>
      <c r="G46" s="24">
        <f t="shared" si="0"/>
        <v>247941660.46000001</v>
      </c>
      <c r="H46" s="25">
        <v>21019684.739999998</v>
      </c>
      <c r="I46" s="25">
        <v>22917622.190000001</v>
      </c>
      <c r="J46" s="25">
        <v>29454362.100000001</v>
      </c>
      <c r="K46" s="25">
        <v>30266925.57</v>
      </c>
      <c r="L46" s="25">
        <v>37776274.270000003</v>
      </c>
      <c r="M46" s="25">
        <v>36980973.899999999</v>
      </c>
      <c r="N46" s="25">
        <v>35747577.899999999</v>
      </c>
      <c r="O46" s="25">
        <v>33778239.789999999</v>
      </c>
      <c r="P46" s="81" t="s">
        <v>232</v>
      </c>
      <c r="Q46" s="56"/>
      <c r="R46" s="56">
        <v>0</v>
      </c>
      <c r="S46" s="56" t="s">
        <v>233</v>
      </c>
      <c r="T46" s="56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</row>
    <row r="47" spans="1:26" s="6" customFormat="1" ht="76.5" customHeight="1" x14ac:dyDescent="0.2">
      <c r="A47" s="123"/>
      <c r="B47" s="82"/>
      <c r="C47" s="57"/>
      <c r="D47" s="57"/>
      <c r="E47" s="82"/>
      <c r="F47" s="16" t="s">
        <v>55</v>
      </c>
      <c r="G47" s="24">
        <f t="shared" si="0"/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82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s="6" customFormat="1" ht="72.75" customHeight="1" x14ac:dyDescent="0.2">
      <c r="A48" s="121" t="s">
        <v>129</v>
      </c>
      <c r="B48" s="80" t="s">
        <v>108</v>
      </c>
      <c r="C48" s="55">
        <v>2020</v>
      </c>
      <c r="D48" s="55">
        <v>2027</v>
      </c>
      <c r="E48" s="80" t="s">
        <v>109</v>
      </c>
      <c r="F48" s="14" t="s">
        <v>13</v>
      </c>
      <c r="G48" s="24">
        <f t="shared" si="0"/>
        <v>1928627.77</v>
      </c>
      <c r="H48" s="25">
        <f t="shared" ref="H48:I48" si="40">H49+H50</f>
        <v>40169.75</v>
      </c>
      <c r="I48" s="25">
        <f t="shared" si="40"/>
        <v>42872</v>
      </c>
      <c r="J48" s="25">
        <f>J49+J50</f>
        <v>119488</v>
      </c>
      <c r="K48" s="25">
        <f t="shared" ref="K48:M48" si="41">K49+K50</f>
        <v>47650</v>
      </c>
      <c r="L48" s="25">
        <f t="shared" si="41"/>
        <v>864877.22</v>
      </c>
      <c r="M48" s="25">
        <f t="shared" si="41"/>
        <v>656866.80000000005</v>
      </c>
      <c r="N48" s="25">
        <f t="shared" ref="N48:O48" si="42">N49+N50</f>
        <v>78352</v>
      </c>
      <c r="O48" s="25">
        <f t="shared" si="42"/>
        <v>78352</v>
      </c>
      <c r="P48" s="80" t="s">
        <v>67</v>
      </c>
      <c r="Q48" s="55" t="s">
        <v>64</v>
      </c>
      <c r="R48" s="55">
        <f>SUM(S48:Z50)</f>
        <v>32</v>
      </c>
      <c r="S48" s="55">
        <v>4</v>
      </c>
      <c r="T48" s="55">
        <v>4</v>
      </c>
      <c r="U48" s="55">
        <v>4</v>
      </c>
      <c r="V48" s="55">
        <v>4</v>
      </c>
      <c r="W48" s="55">
        <v>4</v>
      </c>
      <c r="X48" s="55">
        <v>4</v>
      </c>
      <c r="Y48" s="55">
        <v>4</v>
      </c>
      <c r="Z48" s="55">
        <v>4</v>
      </c>
    </row>
    <row r="49" spans="1:26" s="6" customFormat="1" ht="72.75" customHeight="1" x14ac:dyDescent="0.2">
      <c r="A49" s="122"/>
      <c r="B49" s="81"/>
      <c r="C49" s="56"/>
      <c r="D49" s="56"/>
      <c r="E49" s="81"/>
      <c r="F49" s="15" t="s">
        <v>54</v>
      </c>
      <c r="G49" s="24">
        <f t="shared" si="0"/>
        <v>1828193.77</v>
      </c>
      <c r="H49" s="25">
        <v>27395.75</v>
      </c>
      <c r="I49" s="25">
        <v>30000</v>
      </c>
      <c r="J49" s="25">
        <v>106764</v>
      </c>
      <c r="K49" s="25">
        <v>35000</v>
      </c>
      <c r="L49" s="25">
        <v>852519.22</v>
      </c>
      <c r="M49" s="25">
        <v>644514.80000000005</v>
      </c>
      <c r="N49" s="25">
        <v>66000</v>
      </c>
      <c r="O49" s="25">
        <v>66000</v>
      </c>
      <c r="P49" s="81"/>
      <c r="Q49" s="56"/>
      <c r="R49" s="56"/>
      <c r="S49" s="56"/>
      <c r="T49" s="56"/>
      <c r="U49" s="56"/>
      <c r="V49" s="56"/>
      <c r="W49" s="56"/>
      <c r="X49" s="56"/>
      <c r="Y49" s="56"/>
      <c r="Z49" s="56"/>
    </row>
    <row r="50" spans="1:26" s="6" customFormat="1" ht="72.75" customHeight="1" x14ac:dyDescent="0.2">
      <c r="A50" s="123"/>
      <c r="B50" s="82"/>
      <c r="C50" s="57"/>
      <c r="D50" s="57"/>
      <c r="E50" s="82"/>
      <c r="F50" s="16" t="s">
        <v>55</v>
      </c>
      <c r="G50" s="24">
        <f t="shared" si="0"/>
        <v>100434</v>
      </c>
      <c r="H50" s="25">
        <v>12774</v>
      </c>
      <c r="I50" s="25">
        <v>12872</v>
      </c>
      <c r="J50" s="25">
        <v>12724</v>
      </c>
      <c r="K50" s="25">
        <v>12650</v>
      </c>
      <c r="L50" s="25">
        <v>12358</v>
      </c>
      <c r="M50" s="25">
        <v>12352</v>
      </c>
      <c r="N50" s="25">
        <v>12352</v>
      </c>
      <c r="O50" s="25">
        <v>12352</v>
      </c>
      <c r="P50" s="82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 s="6" customFormat="1" ht="72.75" customHeight="1" x14ac:dyDescent="0.2">
      <c r="A51" s="121" t="s">
        <v>130</v>
      </c>
      <c r="B51" s="80" t="s">
        <v>110</v>
      </c>
      <c r="C51" s="55">
        <v>2020</v>
      </c>
      <c r="D51" s="55">
        <v>2027</v>
      </c>
      <c r="E51" s="80" t="s">
        <v>105</v>
      </c>
      <c r="F51" s="14" t="s">
        <v>13</v>
      </c>
      <c r="G51" s="24">
        <f t="shared" si="0"/>
        <v>3671838.5300000003</v>
      </c>
      <c r="H51" s="26">
        <f t="shared" ref="H51:I51" si="43">H52+H53</f>
        <v>509749.32</v>
      </c>
      <c r="I51" s="26">
        <f t="shared" si="43"/>
        <v>549379.76</v>
      </c>
      <c r="J51" s="26">
        <f>J52+J53</f>
        <v>560439.68999999994</v>
      </c>
      <c r="K51" s="26">
        <f t="shared" ref="K51:M51" si="44">K52+K53</f>
        <v>340321.53</v>
      </c>
      <c r="L51" s="26">
        <f t="shared" si="44"/>
        <v>364348.23</v>
      </c>
      <c r="M51" s="26">
        <f t="shared" si="44"/>
        <v>803600</v>
      </c>
      <c r="N51" s="26">
        <f t="shared" ref="N51:O51" si="45">N52+N53</f>
        <v>272000</v>
      </c>
      <c r="O51" s="26">
        <f t="shared" si="45"/>
        <v>272000</v>
      </c>
      <c r="P51" s="80" t="s">
        <v>11</v>
      </c>
      <c r="Q51" s="55" t="s">
        <v>11</v>
      </c>
      <c r="R51" s="55" t="s">
        <v>11</v>
      </c>
      <c r="S51" s="55" t="s">
        <v>11</v>
      </c>
      <c r="T51" s="55" t="s">
        <v>11</v>
      </c>
      <c r="U51" s="55" t="s">
        <v>11</v>
      </c>
      <c r="V51" s="55" t="s">
        <v>11</v>
      </c>
      <c r="W51" s="55" t="s">
        <v>11</v>
      </c>
      <c r="X51" s="55" t="s">
        <v>11</v>
      </c>
      <c r="Y51" s="55" t="s">
        <v>11</v>
      </c>
      <c r="Z51" s="55" t="s">
        <v>11</v>
      </c>
    </row>
    <row r="52" spans="1:26" s="6" customFormat="1" ht="72.75" customHeight="1" x14ac:dyDescent="0.2">
      <c r="A52" s="122"/>
      <c r="B52" s="81"/>
      <c r="C52" s="56"/>
      <c r="D52" s="56"/>
      <c r="E52" s="81"/>
      <c r="F52" s="15" t="s">
        <v>54</v>
      </c>
      <c r="G52" s="24">
        <f t="shared" si="0"/>
        <v>3671838.5300000003</v>
      </c>
      <c r="H52" s="26">
        <v>509749.32</v>
      </c>
      <c r="I52" s="26">
        <v>549379.76</v>
      </c>
      <c r="J52" s="26">
        <v>560439.68999999994</v>
      </c>
      <c r="K52" s="26">
        <v>340321.53</v>
      </c>
      <c r="L52" s="26">
        <v>364348.23</v>
      </c>
      <c r="M52" s="26">
        <v>803600</v>
      </c>
      <c r="N52" s="26">
        <v>272000</v>
      </c>
      <c r="O52" s="26">
        <v>272000</v>
      </c>
      <c r="P52" s="81"/>
      <c r="Q52" s="56"/>
      <c r="R52" s="56"/>
      <c r="S52" s="56"/>
      <c r="T52" s="56"/>
      <c r="U52" s="56"/>
      <c r="V52" s="56"/>
      <c r="W52" s="56"/>
      <c r="X52" s="56"/>
      <c r="Y52" s="56"/>
      <c r="Z52" s="56"/>
    </row>
    <row r="53" spans="1:26" s="6" customFormat="1" ht="72.75" customHeight="1" x14ac:dyDescent="0.2">
      <c r="A53" s="123"/>
      <c r="B53" s="82"/>
      <c r="C53" s="57"/>
      <c r="D53" s="57"/>
      <c r="E53" s="82"/>
      <c r="F53" s="16" t="s">
        <v>55</v>
      </c>
      <c r="G53" s="24">
        <f t="shared" si="0"/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82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s="6" customFormat="1" ht="77.25" customHeight="1" x14ac:dyDescent="0.2">
      <c r="A54" s="121" t="s">
        <v>131</v>
      </c>
      <c r="B54" s="80" t="s">
        <v>111</v>
      </c>
      <c r="C54" s="80" t="s">
        <v>255</v>
      </c>
      <c r="D54" s="80" t="s">
        <v>256</v>
      </c>
      <c r="E54" s="80" t="s">
        <v>106</v>
      </c>
      <c r="F54" s="14" t="s">
        <v>13</v>
      </c>
      <c r="G54" s="24">
        <f t="shared" si="0"/>
        <v>307939</v>
      </c>
      <c r="H54" s="26">
        <f t="shared" ref="H54:I54" si="46">H55+H56</f>
        <v>200000</v>
      </c>
      <c r="I54" s="26">
        <f t="shared" si="46"/>
        <v>47939</v>
      </c>
      <c r="J54" s="26">
        <f>J55+J56</f>
        <v>0</v>
      </c>
      <c r="K54" s="26">
        <f t="shared" ref="K54:M54" si="47">K55+K56</f>
        <v>60000</v>
      </c>
      <c r="L54" s="26">
        <f t="shared" si="47"/>
        <v>0</v>
      </c>
      <c r="M54" s="26">
        <f t="shared" si="47"/>
        <v>0</v>
      </c>
      <c r="N54" s="26">
        <f t="shared" ref="N54:O54" si="48">N55+N56</f>
        <v>0</v>
      </c>
      <c r="O54" s="26">
        <f t="shared" si="48"/>
        <v>0</v>
      </c>
      <c r="P54" s="80" t="s">
        <v>78</v>
      </c>
      <c r="Q54" s="55" t="s">
        <v>64</v>
      </c>
      <c r="R54" s="55">
        <f>S54+T54+V54</f>
        <v>18</v>
      </c>
      <c r="S54" s="55">
        <v>15</v>
      </c>
      <c r="T54" s="55">
        <v>1</v>
      </c>
      <c r="U54" s="55">
        <v>0</v>
      </c>
      <c r="V54" s="55">
        <v>2</v>
      </c>
      <c r="W54" s="55">
        <v>0</v>
      </c>
      <c r="X54" s="55">
        <v>0</v>
      </c>
      <c r="Y54" s="55">
        <v>0</v>
      </c>
      <c r="Z54" s="55">
        <v>0</v>
      </c>
    </row>
    <row r="55" spans="1:26" s="6" customFormat="1" ht="77.25" customHeight="1" x14ac:dyDescent="0.2">
      <c r="A55" s="122"/>
      <c r="B55" s="81"/>
      <c r="C55" s="81"/>
      <c r="D55" s="81"/>
      <c r="E55" s="81"/>
      <c r="F55" s="15" t="s">
        <v>54</v>
      </c>
      <c r="G55" s="24">
        <f t="shared" si="0"/>
        <v>307939</v>
      </c>
      <c r="H55" s="26">
        <v>200000</v>
      </c>
      <c r="I55" s="26">
        <v>47939</v>
      </c>
      <c r="J55" s="26">
        <v>0</v>
      </c>
      <c r="K55" s="26">
        <v>60000</v>
      </c>
      <c r="L55" s="26">
        <v>0</v>
      </c>
      <c r="M55" s="26">
        <v>0</v>
      </c>
      <c r="N55" s="26">
        <v>0</v>
      </c>
      <c r="O55" s="26">
        <v>0</v>
      </c>
      <c r="P55" s="81"/>
      <c r="Q55" s="56"/>
      <c r="R55" s="56"/>
      <c r="S55" s="56"/>
      <c r="T55" s="56"/>
      <c r="U55" s="56"/>
      <c r="V55" s="56"/>
      <c r="W55" s="56"/>
      <c r="X55" s="56"/>
      <c r="Y55" s="56"/>
      <c r="Z55" s="56"/>
    </row>
    <row r="56" spans="1:26" s="6" customFormat="1" ht="77.25" customHeight="1" x14ac:dyDescent="0.2">
      <c r="A56" s="123"/>
      <c r="B56" s="82"/>
      <c r="C56" s="82"/>
      <c r="D56" s="82"/>
      <c r="E56" s="82"/>
      <c r="F56" s="16" t="s">
        <v>55</v>
      </c>
      <c r="G56" s="24">
        <f t="shared" si="0"/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82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s="6" customFormat="1" ht="77.25" customHeight="1" x14ac:dyDescent="0.2">
      <c r="A57" s="121" t="s">
        <v>132</v>
      </c>
      <c r="B57" s="80" t="s">
        <v>112</v>
      </c>
      <c r="C57" s="80" t="s">
        <v>285</v>
      </c>
      <c r="D57" s="80" t="s">
        <v>295</v>
      </c>
      <c r="E57" s="80" t="s">
        <v>113</v>
      </c>
      <c r="F57" s="14" t="s">
        <v>13</v>
      </c>
      <c r="G57" s="24">
        <f t="shared" si="0"/>
        <v>362500</v>
      </c>
      <c r="H57" s="26">
        <f t="shared" ref="H57:I57" si="49">H58+H59</f>
        <v>6000</v>
      </c>
      <c r="I57" s="26">
        <f t="shared" si="49"/>
        <v>101500</v>
      </c>
      <c r="J57" s="26">
        <f>J58+J59</f>
        <v>100000</v>
      </c>
      <c r="K57" s="26">
        <f t="shared" ref="K57:M57" si="50">K58+K59</f>
        <v>90000</v>
      </c>
      <c r="L57" s="26">
        <f t="shared" si="50"/>
        <v>0</v>
      </c>
      <c r="M57" s="26">
        <f t="shared" si="50"/>
        <v>55000</v>
      </c>
      <c r="N57" s="26">
        <f t="shared" ref="N57:O57" si="51">N58+N59</f>
        <v>5000</v>
      </c>
      <c r="O57" s="26">
        <f t="shared" si="51"/>
        <v>5000</v>
      </c>
      <c r="P57" s="80" t="s">
        <v>114</v>
      </c>
      <c r="Q57" s="55" t="s">
        <v>64</v>
      </c>
      <c r="R57" s="55">
        <f>S57+T57+U57+V57+W57+X57+Z57</f>
        <v>30</v>
      </c>
      <c r="S57" s="55">
        <v>5</v>
      </c>
      <c r="T57" s="55">
        <v>5</v>
      </c>
      <c r="U57" s="55">
        <v>5</v>
      </c>
      <c r="V57" s="55">
        <v>5</v>
      </c>
      <c r="W57" s="55">
        <v>0</v>
      </c>
      <c r="X57" s="55">
        <v>5</v>
      </c>
      <c r="Y57" s="55">
        <v>5</v>
      </c>
      <c r="Z57" s="55">
        <v>5</v>
      </c>
    </row>
    <row r="58" spans="1:26" s="6" customFormat="1" ht="77.25" customHeight="1" x14ac:dyDescent="0.2">
      <c r="A58" s="122"/>
      <c r="B58" s="81"/>
      <c r="C58" s="81"/>
      <c r="D58" s="81"/>
      <c r="E58" s="81"/>
      <c r="F58" s="15" t="s">
        <v>54</v>
      </c>
      <c r="G58" s="24">
        <f t="shared" si="0"/>
        <v>362500</v>
      </c>
      <c r="H58" s="26">
        <v>6000</v>
      </c>
      <c r="I58" s="26">
        <v>101500</v>
      </c>
      <c r="J58" s="26">
        <v>100000</v>
      </c>
      <c r="K58" s="26">
        <v>90000</v>
      </c>
      <c r="L58" s="26">
        <v>0</v>
      </c>
      <c r="M58" s="26">
        <v>55000</v>
      </c>
      <c r="N58" s="26">
        <v>5000</v>
      </c>
      <c r="O58" s="26">
        <v>5000</v>
      </c>
      <c r="P58" s="81"/>
      <c r="Q58" s="56"/>
      <c r="R58" s="56"/>
      <c r="S58" s="56"/>
      <c r="T58" s="56"/>
      <c r="U58" s="56"/>
      <c r="V58" s="56"/>
      <c r="W58" s="56"/>
      <c r="X58" s="56"/>
      <c r="Y58" s="56"/>
      <c r="Z58" s="56"/>
    </row>
    <row r="59" spans="1:26" s="6" customFormat="1" ht="77.25" customHeight="1" x14ac:dyDescent="0.2">
      <c r="A59" s="123"/>
      <c r="B59" s="82"/>
      <c r="C59" s="82"/>
      <c r="D59" s="82"/>
      <c r="E59" s="82"/>
      <c r="F59" s="16" t="s">
        <v>55</v>
      </c>
      <c r="G59" s="24">
        <f t="shared" si="0"/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82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s="6" customFormat="1" ht="72" customHeight="1" x14ac:dyDescent="0.2">
      <c r="A60" s="121" t="s">
        <v>133</v>
      </c>
      <c r="B60" s="80" t="s">
        <v>115</v>
      </c>
      <c r="C60" s="80">
        <v>2020</v>
      </c>
      <c r="D60" s="80">
        <v>2027</v>
      </c>
      <c r="E60" s="80" t="s">
        <v>196</v>
      </c>
      <c r="F60" s="14" t="s">
        <v>13</v>
      </c>
      <c r="G60" s="24">
        <f t="shared" si="0"/>
        <v>369000</v>
      </c>
      <c r="H60" s="26">
        <f t="shared" ref="H60:I60" si="52">H61+H62</f>
        <v>40000</v>
      </c>
      <c r="I60" s="26">
        <f t="shared" si="52"/>
        <v>26000</v>
      </c>
      <c r="J60" s="26">
        <f>J61+J62</f>
        <v>41600</v>
      </c>
      <c r="K60" s="26">
        <f t="shared" ref="K60:M60" si="53">K61+K62</f>
        <v>36400</v>
      </c>
      <c r="L60" s="26">
        <f t="shared" si="53"/>
        <v>30000</v>
      </c>
      <c r="M60" s="26">
        <f t="shared" si="53"/>
        <v>65000</v>
      </c>
      <c r="N60" s="26">
        <f t="shared" ref="N60:O60" si="54">N61+N62</f>
        <v>65000</v>
      </c>
      <c r="O60" s="26">
        <f t="shared" si="54"/>
        <v>65000</v>
      </c>
      <c r="P60" s="80" t="s">
        <v>116</v>
      </c>
      <c r="Q60" s="55" t="s">
        <v>37</v>
      </c>
      <c r="R60" s="55">
        <v>100</v>
      </c>
      <c r="S60" s="58">
        <v>40</v>
      </c>
      <c r="T60" s="58">
        <v>100</v>
      </c>
      <c r="U60" s="58">
        <v>100</v>
      </c>
      <c r="V60" s="58">
        <v>100</v>
      </c>
      <c r="W60" s="58">
        <v>100</v>
      </c>
      <c r="X60" s="58">
        <v>100</v>
      </c>
      <c r="Y60" s="58">
        <v>100</v>
      </c>
      <c r="Z60" s="58">
        <v>100</v>
      </c>
    </row>
    <row r="61" spans="1:26" s="6" customFormat="1" ht="72" customHeight="1" x14ac:dyDescent="0.2">
      <c r="A61" s="122"/>
      <c r="B61" s="81"/>
      <c r="C61" s="81"/>
      <c r="D61" s="81"/>
      <c r="E61" s="81"/>
      <c r="F61" s="15" t="s">
        <v>54</v>
      </c>
      <c r="G61" s="24">
        <f t="shared" si="0"/>
        <v>369000</v>
      </c>
      <c r="H61" s="26">
        <v>40000</v>
      </c>
      <c r="I61" s="26">
        <v>26000</v>
      </c>
      <c r="J61" s="26">
        <v>41600</v>
      </c>
      <c r="K61" s="26">
        <v>36400</v>
      </c>
      <c r="L61" s="26">
        <v>30000</v>
      </c>
      <c r="M61" s="26">
        <v>65000</v>
      </c>
      <c r="N61" s="26">
        <v>65000</v>
      </c>
      <c r="O61" s="26">
        <v>65000</v>
      </c>
      <c r="P61" s="81"/>
      <c r="Q61" s="56"/>
      <c r="R61" s="56"/>
      <c r="S61" s="59"/>
      <c r="T61" s="59"/>
      <c r="U61" s="59"/>
      <c r="V61" s="59"/>
      <c r="W61" s="59"/>
      <c r="X61" s="59"/>
      <c r="Y61" s="59"/>
      <c r="Z61" s="59"/>
    </row>
    <row r="62" spans="1:26" s="6" customFormat="1" ht="72" customHeight="1" x14ac:dyDescent="0.2">
      <c r="A62" s="123"/>
      <c r="B62" s="82"/>
      <c r="C62" s="82"/>
      <c r="D62" s="82"/>
      <c r="E62" s="82"/>
      <c r="F62" s="16" t="s">
        <v>55</v>
      </c>
      <c r="G62" s="24">
        <f t="shared" si="0"/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82"/>
      <c r="Q62" s="57"/>
      <c r="R62" s="57"/>
      <c r="S62" s="60"/>
      <c r="T62" s="60"/>
      <c r="U62" s="60"/>
      <c r="V62" s="60"/>
      <c r="W62" s="60"/>
      <c r="X62" s="60"/>
      <c r="Y62" s="60"/>
      <c r="Z62" s="60"/>
    </row>
    <row r="63" spans="1:26" s="49" customFormat="1" ht="72" customHeight="1" x14ac:dyDescent="0.2">
      <c r="A63" s="124" t="s">
        <v>134</v>
      </c>
      <c r="B63" s="115" t="s">
        <v>117</v>
      </c>
      <c r="C63" s="69">
        <v>2020</v>
      </c>
      <c r="D63" s="115">
        <v>2027</v>
      </c>
      <c r="E63" s="115" t="s">
        <v>105</v>
      </c>
      <c r="F63" s="44" t="s">
        <v>13</v>
      </c>
      <c r="G63" s="45">
        <f t="shared" si="0"/>
        <v>186303806.05000001</v>
      </c>
      <c r="H63" s="46">
        <f t="shared" ref="H63:I63" si="55">H64+H65</f>
        <v>16798122.490000002</v>
      </c>
      <c r="I63" s="46">
        <f t="shared" si="55"/>
        <v>18928293.300000001</v>
      </c>
      <c r="J63" s="46">
        <f>J64+J65</f>
        <v>20355591.960000001</v>
      </c>
      <c r="K63" s="46">
        <f t="shared" ref="K63:M63" si="56">K64+K65</f>
        <v>22365006.989999998</v>
      </c>
      <c r="L63" s="46">
        <f t="shared" si="56"/>
        <v>27557323.289999999</v>
      </c>
      <c r="M63" s="46">
        <f t="shared" si="56"/>
        <v>27782731.260000002</v>
      </c>
      <c r="N63" s="46">
        <f t="shared" ref="N63:O63" si="57">N64+N65</f>
        <v>25846368.379999999</v>
      </c>
      <c r="O63" s="46">
        <f t="shared" si="57"/>
        <v>26670368.379999999</v>
      </c>
      <c r="P63" s="47" t="s">
        <v>65</v>
      </c>
      <c r="Q63" s="69" t="s">
        <v>20</v>
      </c>
      <c r="R63" s="48">
        <v>0</v>
      </c>
      <c r="S63" s="48">
        <v>0</v>
      </c>
      <c r="T63" s="48" t="s">
        <v>233</v>
      </c>
      <c r="U63" s="48" t="s">
        <v>233</v>
      </c>
      <c r="V63" s="48" t="s">
        <v>233</v>
      </c>
      <c r="W63" s="48" t="s">
        <v>233</v>
      </c>
      <c r="X63" s="48" t="s">
        <v>233</v>
      </c>
      <c r="Y63" s="48" t="s">
        <v>233</v>
      </c>
      <c r="Z63" s="48" t="s">
        <v>233</v>
      </c>
    </row>
    <row r="64" spans="1:26" s="49" customFormat="1" ht="72" customHeight="1" x14ac:dyDescent="0.2">
      <c r="A64" s="125"/>
      <c r="B64" s="116"/>
      <c r="C64" s="114"/>
      <c r="D64" s="116"/>
      <c r="E64" s="116"/>
      <c r="F64" s="50" t="s">
        <v>54</v>
      </c>
      <c r="G64" s="45">
        <f t="shared" si="0"/>
        <v>180567280.05000001</v>
      </c>
      <c r="H64" s="46">
        <v>16353922.49</v>
      </c>
      <c r="I64" s="46">
        <v>18356887.300000001</v>
      </c>
      <c r="J64" s="46">
        <v>19799419.960000001</v>
      </c>
      <c r="K64" s="46">
        <v>21723292.989999998</v>
      </c>
      <c r="L64" s="46">
        <v>26915609.289999999</v>
      </c>
      <c r="M64" s="46">
        <v>26822291.260000002</v>
      </c>
      <c r="N64" s="46">
        <v>24885928.379999999</v>
      </c>
      <c r="O64" s="46">
        <v>25709928.379999999</v>
      </c>
      <c r="P64" s="115" t="s">
        <v>232</v>
      </c>
      <c r="Q64" s="114"/>
      <c r="R64" s="69">
        <v>0</v>
      </c>
      <c r="S64" s="69" t="s">
        <v>233</v>
      </c>
      <c r="T64" s="69">
        <v>0</v>
      </c>
      <c r="U64" s="69">
        <v>0</v>
      </c>
      <c r="V64" s="69">
        <v>0</v>
      </c>
      <c r="W64" s="69">
        <v>0</v>
      </c>
      <c r="X64" s="69">
        <v>0</v>
      </c>
      <c r="Y64" s="69">
        <v>0</v>
      </c>
      <c r="Z64" s="69">
        <v>0</v>
      </c>
    </row>
    <row r="65" spans="1:26" s="49" customFormat="1" ht="72" customHeight="1" x14ac:dyDescent="0.2">
      <c r="A65" s="126"/>
      <c r="B65" s="117"/>
      <c r="C65" s="70"/>
      <c r="D65" s="117"/>
      <c r="E65" s="117"/>
      <c r="F65" s="51" t="s">
        <v>55</v>
      </c>
      <c r="G65" s="45">
        <f t="shared" si="0"/>
        <v>5736526</v>
      </c>
      <c r="H65" s="46">
        <v>444200</v>
      </c>
      <c r="I65" s="46">
        <v>571406</v>
      </c>
      <c r="J65" s="46">
        <v>556172</v>
      </c>
      <c r="K65" s="46">
        <v>641714</v>
      </c>
      <c r="L65" s="46">
        <v>641714</v>
      </c>
      <c r="M65" s="46">
        <v>960440</v>
      </c>
      <c r="N65" s="46">
        <v>960440</v>
      </c>
      <c r="O65" s="46">
        <v>960440</v>
      </c>
      <c r="P65" s="117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s="6" customFormat="1" ht="74.25" customHeight="1" x14ac:dyDescent="0.2">
      <c r="A66" s="121" t="s">
        <v>135</v>
      </c>
      <c r="B66" s="80" t="s">
        <v>118</v>
      </c>
      <c r="C66" s="55">
        <v>2020</v>
      </c>
      <c r="D66" s="80">
        <v>2027</v>
      </c>
      <c r="E66" s="80" t="s">
        <v>113</v>
      </c>
      <c r="F66" s="14" t="s">
        <v>13</v>
      </c>
      <c r="G66" s="24">
        <f t="shared" si="0"/>
        <v>119084.87</v>
      </c>
      <c r="H66" s="26">
        <f t="shared" ref="H66:I66" si="58">H67+H68</f>
        <v>393.11</v>
      </c>
      <c r="I66" s="26">
        <f t="shared" si="58"/>
        <v>645.21</v>
      </c>
      <c r="J66" s="26">
        <f>J67+J68</f>
        <v>39307.839999999997</v>
      </c>
      <c r="K66" s="26">
        <f t="shared" ref="K66" si="59">K67+K68</f>
        <v>72.319999999999993</v>
      </c>
      <c r="L66" s="26">
        <f t="shared" ref="L66" si="60">L67+L68</f>
        <v>352.82</v>
      </c>
      <c r="M66" s="26">
        <f t="shared" ref="M66:O66" si="61">M67+M68</f>
        <v>462.32</v>
      </c>
      <c r="N66" s="26">
        <f t="shared" ref="N66" si="62">N67+N68</f>
        <v>77382.61</v>
      </c>
      <c r="O66" s="26">
        <f t="shared" si="61"/>
        <v>468.64</v>
      </c>
      <c r="P66" s="80" t="s">
        <v>119</v>
      </c>
      <c r="Q66" s="55" t="s">
        <v>68</v>
      </c>
      <c r="R66" s="159">
        <v>700</v>
      </c>
      <c r="S66" s="58">
        <v>300</v>
      </c>
      <c r="T66" s="58">
        <v>300</v>
      </c>
      <c r="U66" s="58">
        <v>700</v>
      </c>
      <c r="V66" s="58">
        <v>700</v>
      </c>
      <c r="W66" s="58">
        <v>700</v>
      </c>
      <c r="X66" s="58">
        <v>700</v>
      </c>
      <c r="Y66" s="58">
        <v>700</v>
      </c>
      <c r="Z66" s="58">
        <v>700</v>
      </c>
    </row>
    <row r="67" spans="1:26" s="6" customFormat="1" ht="74.25" customHeight="1" x14ac:dyDescent="0.2">
      <c r="A67" s="122"/>
      <c r="B67" s="81"/>
      <c r="C67" s="56"/>
      <c r="D67" s="81"/>
      <c r="E67" s="81"/>
      <c r="F67" s="15" t="s">
        <v>54</v>
      </c>
      <c r="G67" s="24">
        <f t="shared" si="0"/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81"/>
      <c r="Q67" s="56"/>
      <c r="R67" s="160"/>
      <c r="S67" s="59"/>
      <c r="T67" s="59"/>
      <c r="U67" s="59"/>
      <c r="V67" s="59"/>
      <c r="W67" s="59"/>
      <c r="X67" s="59"/>
      <c r="Y67" s="59"/>
      <c r="Z67" s="59"/>
    </row>
    <row r="68" spans="1:26" s="6" customFormat="1" ht="80.25" customHeight="1" x14ac:dyDescent="0.2">
      <c r="A68" s="123"/>
      <c r="B68" s="82"/>
      <c r="C68" s="57"/>
      <c r="D68" s="82"/>
      <c r="E68" s="82"/>
      <c r="F68" s="16" t="s">
        <v>55</v>
      </c>
      <c r="G68" s="24">
        <f t="shared" si="0"/>
        <v>119084.87</v>
      </c>
      <c r="H68" s="26">
        <v>393.11</v>
      </c>
      <c r="I68" s="26">
        <v>645.21</v>
      </c>
      <c r="J68" s="26">
        <v>39307.839999999997</v>
      </c>
      <c r="K68" s="26">
        <v>72.319999999999993</v>
      </c>
      <c r="L68" s="26">
        <v>352.82</v>
      </c>
      <c r="M68" s="26">
        <v>462.32</v>
      </c>
      <c r="N68" s="26">
        <v>77382.61</v>
      </c>
      <c r="O68" s="26">
        <v>468.64</v>
      </c>
      <c r="P68" s="82"/>
      <c r="Q68" s="57"/>
      <c r="R68" s="161"/>
      <c r="S68" s="60"/>
      <c r="T68" s="60"/>
      <c r="U68" s="60"/>
      <c r="V68" s="60"/>
      <c r="W68" s="60"/>
      <c r="X68" s="60"/>
      <c r="Y68" s="60"/>
      <c r="Z68" s="60"/>
    </row>
    <row r="69" spans="1:26" s="6" customFormat="1" ht="57.75" customHeight="1" x14ac:dyDescent="0.2">
      <c r="A69" s="121" t="s">
        <v>136</v>
      </c>
      <c r="B69" s="80" t="s">
        <v>120</v>
      </c>
      <c r="C69" s="55">
        <v>2020</v>
      </c>
      <c r="D69" s="80">
        <v>2027</v>
      </c>
      <c r="E69" s="80" t="s">
        <v>113</v>
      </c>
      <c r="F69" s="14" t="s">
        <v>13</v>
      </c>
      <c r="G69" s="24">
        <f t="shared" si="0"/>
        <v>2219559.6100000003</v>
      </c>
      <c r="H69" s="26">
        <f t="shared" ref="H69:I69" si="63">H70+H71</f>
        <v>202327.01</v>
      </c>
      <c r="I69" s="26">
        <f t="shared" si="63"/>
        <v>216621.17</v>
      </c>
      <c r="J69" s="26">
        <f>J70+J71</f>
        <v>230550.43</v>
      </c>
      <c r="K69" s="26">
        <f t="shared" ref="K69" si="64">K70+K71</f>
        <v>254016</v>
      </c>
      <c r="L69" s="26">
        <f t="shared" ref="L69" si="65">L70+L71</f>
        <v>329391</v>
      </c>
      <c r="M69" s="26">
        <f t="shared" ref="M69:O69" si="66">M70+M71</f>
        <v>328787</v>
      </c>
      <c r="N69" s="26">
        <f t="shared" ref="N69" si="67">N70+N71</f>
        <v>328883</v>
      </c>
      <c r="O69" s="26">
        <f t="shared" si="66"/>
        <v>328984</v>
      </c>
      <c r="P69" s="80" t="s">
        <v>66</v>
      </c>
      <c r="Q69" s="55" t="s">
        <v>64</v>
      </c>
      <c r="R69" s="55">
        <v>11</v>
      </c>
      <c r="S69" s="55">
        <v>11</v>
      </c>
      <c r="T69" s="55">
        <v>11</v>
      </c>
      <c r="U69" s="55">
        <v>11</v>
      </c>
      <c r="V69" s="55">
        <v>11</v>
      </c>
      <c r="W69" s="55">
        <v>11</v>
      </c>
      <c r="X69" s="55">
        <v>5</v>
      </c>
      <c r="Y69" s="55">
        <v>5</v>
      </c>
      <c r="Z69" s="55">
        <v>5</v>
      </c>
    </row>
    <row r="70" spans="1:26" s="6" customFormat="1" ht="53.25" customHeight="1" x14ac:dyDescent="0.2">
      <c r="A70" s="122"/>
      <c r="B70" s="81"/>
      <c r="C70" s="56"/>
      <c r="D70" s="81"/>
      <c r="E70" s="81"/>
      <c r="F70" s="15" t="s">
        <v>54</v>
      </c>
      <c r="G70" s="24">
        <f t="shared" si="0"/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81"/>
      <c r="Q70" s="56"/>
      <c r="R70" s="56"/>
      <c r="S70" s="56"/>
      <c r="T70" s="56"/>
      <c r="U70" s="56"/>
      <c r="V70" s="56"/>
      <c r="W70" s="56"/>
      <c r="X70" s="56"/>
      <c r="Y70" s="56"/>
      <c r="Z70" s="56"/>
    </row>
    <row r="71" spans="1:26" s="6" customFormat="1" ht="56.25" customHeight="1" x14ac:dyDescent="0.2">
      <c r="A71" s="123"/>
      <c r="B71" s="82"/>
      <c r="C71" s="57"/>
      <c r="D71" s="82"/>
      <c r="E71" s="82"/>
      <c r="F71" s="16" t="s">
        <v>55</v>
      </c>
      <c r="G71" s="24">
        <f t="shared" si="0"/>
        <v>2219559.6100000003</v>
      </c>
      <c r="H71" s="26">
        <v>202327.01</v>
      </c>
      <c r="I71" s="26">
        <v>216621.17</v>
      </c>
      <c r="J71" s="26">
        <v>230550.43</v>
      </c>
      <c r="K71" s="26">
        <v>254016</v>
      </c>
      <c r="L71" s="26">
        <v>329391</v>
      </c>
      <c r="M71" s="26">
        <v>328787</v>
      </c>
      <c r="N71" s="26">
        <v>328883</v>
      </c>
      <c r="O71" s="26">
        <v>328984</v>
      </c>
      <c r="P71" s="82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 s="6" customFormat="1" ht="59.25" customHeight="1" x14ac:dyDescent="0.2">
      <c r="A72" s="121" t="s">
        <v>137</v>
      </c>
      <c r="B72" s="80" t="s">
        <v>257</v>
      </c>
      <c r="C72" s="55">
        <v>2020</v>
      </c>
      <c r="D72" s="80">
        <v>2027</v>
      </c>
      <c r="E72" s="80" t="s">
        <v>121</v>
      </c>
      <c r="F72" s="14" t="s">
        <v>13</v>
      </c>
      <c r="G72" s="24">
        <f t="shared" si="0"/>
        <v>4659186</v>
      </c>
      <c r="H72" s="26">
        <f t="shared" ref="H72:I72" si="68">H73+H74</f>
        <v>383882</v>
      </c>
      <c r="I72" s="26">
        <f t="shared" si="68"/>
        <v>417337</v>
      </c>
      <c r="J72" s="26">
        <f>J73+J74</f>
        <v>487750</v>
      </c>
      <c r="K72" s="26">
        <f t="shared" ref="K72" si="69">K73+K74</f>
        <v>628713</v>
      </c>
      <c r="L72" s="26">
        <f t="shared" ref="L72" si="70">L73+L74</f>
        <v>685376</v>
      </c>
      <c r="M72" s="26">
        <f t="shared" ref="M72:O72" si="71">M73+M74</f>
        <v>685376</v>
      </c>
      <c r="N72" s="26">
        <f t="shared" ref="N72" si="72">N73+N74</f>
        <v>685376</v>
      </c>
      <c r="O72" s="26">
        <f t="shared" si="71"/>
        <v>685376</v>
      </c>
      <c r="P72" s="80" t="s">
        <v>122</v>
      </c>
      <c r="Q72" s="55" t="s">
        <v>64</v>
      </c>
      <c r="R72" s="55">
        <v>20</v>
      </c>
      <c r="S72" s="55">
        <v>12</v>
      </c>
      <c r="T72" s="55">
        <v>20</v>
      </c>
      <c r="U72" s="55">
        <v>20</v>
      </c>
      <c r="V72" s="55">
        <v>20</v>
      </c>
      <c r="W72" s="55">
        <v>20</v>
      </c>
      <c r="X72" s="55">
        <v>20</v>
      </c>
      <c r="Y72" s="55">
        <v>20</v>
      </c>
      <c r="Z72" s="55">
        <v>20</v>
      </c>
    </row>
    <row r="73" spans="1:26" s="6" customFormat="1" ht="49.5" customHeight="1" x14ac:dyDescent="0.2">
      <c r="A73" s="122"/>
      <c r="B73" s="81"/>
      <c r="C73" s="56"/>
      <c r="D73" s="81"/>
      <c r="E73" s="81"/>
      <c r="F73" s="15" t="s">
        <v>54</v>
      </c>
      <c r="G73" s="24">
        <f t="shared" si="0"/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81"/>
      <c r="Q73" s="56"/>
      <c r="R73" s="56"/>
      <c r="S73" s="56"/>
      <c r="T73" s="56"/>
      <c r="U73" s="56"/>
      <c r="V73" s="56"/>
      <c r="W73" s="56"/>
      <c r="X73" s="56"/>
      <c r="Y73" s="56"/>
      <c r="Z73" s="56"/>
    </row>
    <row r="74" spans="1:26" s="6" customFormat="1" ht="55.5" customHeight="1" x14ac:dyDescent="0.2">
      <c r="A74" s="123"/>
      <c r="B74" s="82"/>
      <c r="C74" s="57"/>
      <c r="D74" s="82"/>
      <c r="E74" s="82"/>
      <c r="F74" s="16" t="s">
        <v>55</v>
      </c>
      <c r="G74" s="24">
        <f t="shared" si="0"/>
        <v>4659186</v>
      </c>
      <c r="H74" s="26">
        <v>383882</v>
      </c>
      <c r="I74" s="26">
        <v>417337</v>
      </c>
      <c r="J74" s="26">
        <v>487750</v>
      </c>
      <c r="K74" s="26">
        <v>628713</v>
      </c>
      <c r="L74" s="26">
        <v>685376</v>
      </c>
      <c r="M74" s="26">
        <v>685376</v>
      </c>
      <c r="N74" s="26">
        <v>685376</v>
      </c>
      <c r="O74" s="26">
        <v>685376</v>
      </c>
      <c r="P74" s="82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s="6" customFormat="1" ht="60" hidden="1" customHeight="1" x14ac:dyDescent="0.2">
      <c r="A75" s="121"/>
      <c r="B75" s="80"/>
      <c r="C75" s="55"/>
      <c r="D75" s="55"/>
      <c r="E75" s="80"/>
      <c r="F75" s="14"/>
      <c r="G75" s="24">
        <f t="shared" si="0"/>
        <v>0</v>
      </c>
      <c r="H75" s="25"/>
      <c r="I75" s="25"/>
      <c r="J75" s="25"/>
      <c r="K75" s="25"/>
      <c r="L75" s="25"/>
      <c r="M75" s="25"/>
      <c r="N75" s="25"/>
      <c r="O75" s="25"/>
      <c r="P75" s="80"/>
      <c r="Q75" s="80"/>
      <c r="R75" s="55"/>
      <c r="S75" s="55"/>
      <c r="T75" s="71"/>
      <c r="U75" s="71"/>
      <c r="V75" s="71"/>
      <c r="W75" s="71"/>
      <c r="X75" s="71"/>
      <c r="Y75" s="71"/>
      <c r="Z75" s="71"/>
    </row>
    <row r="76" spans="1:26" s="6" customFormat="1" ht="60" hidden="1" customHeight="1" x14ac:dyDescent="0.2">
      <c r="A76" s="122"/>
      <c r="B76" s="81"/>
      <c r="C76" s="56"/>
      <c r="D76" s="56"/>
      <c r="E76" s="81"/>
      <c r="F76" s="15"/>
      <c r="G76" s="24">
        <f t="shared" si="0"/>
        <v>0</v>
      </c>
      <c r="H76" s="25"/>
      <c r="I76" s="25"/>
      <c r="J76" s="25"/>
      <c r="K76" s="25"/>
      <c r="L76" s="25"/>
      <c r="M76" s="25"/>
      <c r="N76" s="25"/>
      <c r="O76" s="25"/>
      <c r="P76" s="81"/>
      <c r="Q76" s="81"/>
      <c r="R76" s="56"/>
      <c r="S76" s="56"/>
      <c r="T76" s="72"/>
      <c r="U76" s="72"/>
      <c r="V76" s="72"/>
      <c r="W76" s="72"/>
      <c r="X76" s="72"/>
      <c r="Y76" s="72"/>
      <c r="Z76" s="72"/>
    </row>
    <row r="77" spans="1:26" s="6" customFormat="1" ht="60" hidden="1" customHeight="1" x14ac:dyDescent="0.2">
      <c r="A77" s="123"/>
      <c r="B77" s="82"/>
      <c r="C77" s="57"/>
      <c r="D77" s="57"/>
      <c r="E77" s="82"/>
      <c r="F77" s="16"/>
      <c r="G77" s="24">
        <f t="shared" si="0"/>
        <v>0</v>
      </c>
      <c r="H77" s="25"/>
      <c r="I77" s="25"/>
      <c r="J77" s="25"/>
      <c r="K77" s="25"/>
      <c r="L77" s="25"/>
      <c r="M77" s="25"/>
      <c r="N77" s="25"/>
      <c r="O77" s="25"/>
      <c r="P77" s="82"/>
      <c r="Q77" s="82"/>
      <c r="R77" s="57"/>
      <c r="S77" s="57"/>
      <c r="T77" s="73"/>
      <c r="U77" s="73"/>
      <c r="V77" s="73"/>
      <c r="W77" s="73"/>
      <c r="X77" s="73"/>
      <c r="Y77" s="73"/>
      <c r="Z77" s="73"/>
    </row>
    <row r="78" spans="1:26" s="6" customFormat="1" ht="47.25" hidden="1" customHeight="1" x14ac:dyDescent="0.2">
      <c r="A78" s="136"/>
      <c r="B78" s="80"/>
      <c r="C78" s="55"/>
      <c r="D78" s="55"/>
      <c r="E78" s="80"/>
      <c r="F78" s="14"/>
      <c r="G78" s="24">
        <f t="shared" si="0"/>
        <v>0</v>
      </c>
      <c r="H78" s="26"/>
      <c r="I78" s="26"/>
      <c r="J78" s="26"/>
      <c r="K78" s="26"/>
      <c r="L78" s="26"/>
      <c r="M78" s="26"/>
      <c r="N78" s="26"/>
      <c r="O78" s="26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s="6" customFormat="1" ht="60" hidden="1" customHeight="1" x14ac:dyDescent="0.2">
      <c r="A79" s="137"/>
      <c r="B79" s="81"/>
      <c r="C79" s="56"/>
      <c r="D79" s="56"/>
      <c r="E79" s="81"/>
      <c r="F79" s="15"/>
      <c r="G79" s="24">
        <f t="shared" si="0"/>
        <v>0</v>
      </c>
      <c r="H79" s="26"/>
      <c r="I79" s="26"/>
      <c r="J79" s="26"/>
      <c r="K79" s="26"/>
      <c r="L79" s="26"/>
      <c r="M79" s="26"/>
      <c r="N79" s="26"/>
      <c r="O79" s="2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</row>
    <row r="80" spans="1:26" s="6" customFormat="1" ht="29.25" hidden="1" customHeight="1" x14ac:dyDescent="0.2">
      <c r="A80" s="138"/>
      <c r="B80" s="82"/>
      <c r="C80" s="57"/>
      <c r="D80" s="57"/>
      <c r="E80" s="82"/>
      <c r="F80" s="16"/>
      <c r="G80" s="24">
        <f t="shared" si="0"/>
        <v>0</v>
      </c>
      <c r="H80" s="26"/>
      <c r="I80" s="26"/>
      <c r="J80" s="26"/>
      <c r="K80" s="26"/>
      <c r="L80" s="26"/>
      <c r="M80" s="26"/>
      <c r="N80" s="26"/>
      <c r="O80" s="26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s="6" customFormat="1" ht="72" hidden="1" customHeight="1" x14ac:dyDescent="0.2">
      <c r="A81" s="136"/>
      <c r="B81" s="80"/>
      <c r="C81" s="55"/>
      <c r="D81" s="55"/>
      <c r="E81" s="80"/>
      <c r="F81" s="14"/>
      <c r="G81" s="24">
        <f t="shared" si="0"/>
        <v>0</v>
      </c>
      <c r="H81" s="26"/>
      <c r="I81" s="26"/>
      <c r="J81" s="26"/>
      <c r="K81" s="26"/>
      <c r="L81" s="26"/>
      <c r="M81" s="26"/>
      <c r="N81" s="26"/>
      <c r="O81" s="26"/>
      <c r="P81" s="80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s="6" customFormat="1" ht="72" hidden="1" customHeight="1" x14ac:dyDescent="0.2">
      <c r="A82" s="137"/>
      <c r="B82" s="81"/>
      <c r="C82" s="56"/>
      <c r="D82" s="56"/>
      <c r="E82" s="81"/>
      <c r="F82" s="15"/>
      <c r="G82" s="24">
        <f t="shared" ref="G82:G145" si="73">SUM(H82:O82)</f>
        <v>0</v>
      </c>
      <c r="H82" s="26"/>
      <c r="I82" s="26"/>
      <c r="J82" s="26"/>
      <c r="K82" s="26"/>
      <c r="L82" s="26"/>
      <c r="M82" s="26"/>
      <c r="N82" s="26"/>
      <c r="O82" s="26"/>
      <c r="P82" s="81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6" s="6" customFormat="1" ht="72" hidden="1" customHeight="1" x14ac:dyDescent="0.2">
      <c r="A83" s="138"/>
      <c r="B83" s="82"/>
      <c r="C83" s="57"/>
      <c r="D83" s="57"/>
      <c r="E83" s="82"/>
      <c r="F83" s="16"/>
      <c r="G83" s="24">
        <f t="shared" si="73"/>
        <v>0</v>
      </c>
      <c r="H83" s="26"/>
      <c r="I83" s="26"/>
      <c r="J83" s="26"/>
      <c r="K83" s="26"/>
      <c r="L83" s="26"/>
      <c r="M83" s="26"/>
      <c r="N83" s="26"/>
      <c r="O83" s="26"/>
      <c r="P83" s="82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s="6" customFormat="1" ht="72" hidden="1" customHeight="1" x14ac:dyDescent="0.2">
      <c r="A84" s="136"/>
      <c r="B84" s="80"/>
      <c r="C84" s="55"/>
      <c r="D84" s="55"/>
      <c r="E84" s="80"/>
      <c r="F84" s="14"/>
      <c r="G84" s="24">
        <f t="shared" si="73"/>
        <v>0</v>
      </c>
      <c r="H84" s="26"/>
      <c r="I84" s="26"/>
      <c r="J84" s="26"/>
      <c r="K84" s="26"/>
      <c r="L84" s="26"/>
      <c r="M84" s="26"/>
      <c r="N84" s="26"/>
      <c r="O84" s="26"/>
      <c r="P84" s="80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s="6" customFormat="1" ht="72" hidden="1" customHeight="1" x14ac:dyDescent="0.2">
      <c r="A85" s="137"/>
      <c r="B85" s="81"/>
      <c r="C85" s="56"/>
      <c r="D85" s="56"/>
      <c r="E85" s="81"/>
      <c r="F85" s="15"/>
      <c r="G85" s="24">
        <f t="shared" si="73"/>
        <v>0</v>
      </c>
      <c r="H85" s="26"/>
      <c r="I85" s="26"/>
      <c r="J85" s="26"/>
      <c r="K85" s="26"/>
      <c r="L85" s="26"/>
      <c r="M85" s="26"/>
      <c r="N85" s="26"/>
      <c r="O85" s="26"/>
      <c r="P85" s="81"/>
      <c r="Q85" s="56"/>
      <c r="R85" s="56"/>
      <c r="S85" s="56"/>
      <c r="T85" s="56"/>
      <c r="U85" s="56"/>
      <c r="V85" s="56"/>
      <c r="W85" s="56"/>
      <c r="X85" s="56"/>
      <c r="Y85" s="56"/>
      <c r="Z85" s="56"/>
    </row>
    <row r="86" spans="1:26" s="6" customFormat="1" ht="72" hidden="1" customHeight="1" x14ac:dyDescent="0.2">
      <c r="A86" s="138"/>
      <c r="B86" s="82"/>
      <c r="C86" s="57"/>
      <c r="D86" s="57"/>
      <c r="E86" s="82"/>
      <c r="F86" s="16"/>
      <c r="G86" s="24">
        <f t="shared" si="73"/>
        <v>0</v>
      </c>
      <c r="H86" s="26"/>
      <c r="I86" s="26"/>
      <c r="J86" s="26"/>
      <c r="K86" s="26"/>
      <c r="L86" s="26"/>
      <c r="M86" s="26"/>
      <c r="N86" s="26"/>
      <c r="O86" s="26"/>
      <c r="P86" s="82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s="6" customFormat="1" ht="47.25" hidden="1" customHeight="1" x14ac:dyDescent="0.2">
      <c r="A87" s="136"/>
      <c r="B87" s="80"/>
      <c r="C87" s="55"/>
      <c r="D87" s="55"/>
      <c r="E87" s="80"/>
      <c r="F87" s="14"/>
      <c r="G87" s="24">
        <f t="shared" si="73"/>
        <v>0</v>
      </c>
      <c r="H87" s="26"/>
      <c r="I87" s="26"/>
      <c r="J87" s="26"/>
      <c r="K87" s="26"/>
      <c r="L87" s="26"/>
      <c r="M87" s="26"/>
      <c r="N87" s="26"/>
      <c r="O87" s="26"/>
      <c r="P87" s="80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s="6" customFormat="1" ht="57.75" hidden="1" customHeight="1" x14ac:dyDescent="0.2">
      <c r="A88" s="137"/>
      <c r="B88" s="81"/>
      <c r="C88" s="56"/>
      <c r="D88" s="56"/>
      <c r="E88" s="81"/>
      <c r="F88" s="15"/>
      <c r="G88" s="24">
        <f t="shared" si="73"/>
        <v>0</v>
      </c>
      <c r="H88" s="26"/>
      <c r="I88" s="26"/>
      <c r="J88" s="26"/>
      <c r="K88" s="26"/>
      <c r="L88" s="26"/>
      <c r="M88" s="26"/>
      <c r="N88" s="26"/>
      <c r="O88" s="26"/>
      <c r="P88" s="81"/>
      <c r="Q88" s="56"/>
      <c r="R88" s="56"/>
      <c r="S88" s="56"/>
      <c r="T88" s="56"/>
      <c r="U88" s="56"/>
      <c r="V88" s="56"/>
      <c r="W88" s="56"/>
      <c r="X88" s="56"/>
      <c r="Y88" s="56"/>
      <c r="Z88" s="56"/>
    </row>
    <row r="89" spans="1:26" s="6" customFormat="1" ht="48.75" hidden="1" customHeight="1" x14ac:dyDescent="0.2">
      <c r="A89" s="138"/>
      <c r="B89" s="82"/>
      <c r="C89" s="57"/>
      <c r="D89" s="57"/>
      <c r="E89" s="82"/>
      <c r="F89" s="16"/>
      <c r="G89" s="24">
        <f t="shared" si="73"/>
        <v>0</v>
      </c>
      <c r="H89" s="26"/>
      <c r="I89" s="26"/>
      <c r="J89" s="26"/>
      <c r="K89" s="26"/>
      <c r="L89" s="26"/>
      <c r="M89" s="26"/>
      <c r="N89" s="26"/>
      <c r="O89" s="26"/>
      <c r="P89" s="82"/>
      <c r="Q89" s="57"/>
      <c r="R89" s="57"/>
      <c r="S89" s="57"/>
      <c r="T89" s="57"/>
      <c r="U89" s="57"/>
      <c r="V89" s="57"/>
      <c r="W89" s="57"/>
      <c r="X89" s="57"/>
      <c r="Y89" s="57"/>
      <c r="Z89" s="57"/>
    </row>
    <row r="90" spans="1:26" s="6" customFormat="1" ht="55.5" customHeight="1" x14ac:dyDescent="0.2">
      <c r="A90" s="121" t="s">
        <v>201</v>
      </c>
      <c r="B90" s="80" t="s">
        <v>202</v>
      </c>
      <c r="C90" s="55">
        <v>2020</v>
      </c>
      <c r="D90" s="55">
        <v>2020</v>
      </c>
      <c r="E90" s="80" t="s">
        <v>203</v>
      </c>
      <c r="F90" s="14" t="s">
        <v>13</v>
      </c>
      <c r="G90" s="24">
        <f t="shared" si="73"/>
        <v>1844949</v>
      </c>
      <c r="H90" s="26">
        <f t="shared" ref="H90:I90" si="74">H91+H92</f>
        <v>1844949</v>
      </c>
      <c r="I90" s="26">
        <f t="shared" si="74"/>
        <v>0</v>
      </c>
      <c r="J90" s="26">
        <f>J91+J92</f>
        <v>0</v>
      </c>
      <c r="K90" s="26">
        <f t="shared" ref="K90:M90" si="75">K91+K92</f>
        <v>0</v>
      </c>
      <c r="L90" s="26">
        <f t="shared" si="75"/>
        <v>0</v>
      </c>
      <c r="M90" s="26">
        <f t="shared" si="75"/>
        <v>0</v>
      </c>
      <c r="N90" s="26">
        <f t="shared" ref="N90:O90" si="76">N91+N92</f>
        <v>0</v>
      </c>
      <c r="O90" s="26">
        <f t="shared" si="76"/>
        <v>0</v>
      </c>
      <c r="P90" s="80" t="s">
        <v>210</v>
      </c>
      <c r="Q90" s="55" t="s">
        <v>207</v>
      </c>
      <c r="R90" s="55">
        <v>100</v>
      </c>
      <c r="S90" s="58">
        <v>100</v>
      </c>
      <c r="T90" s="55">
        <v>0</v>
      </c>
      <c r="U90" s="55">
        <v>0</v>
      </c>
      <c r="V90" s="55">
        <v>0</v>
      </c>
      <c r="W90" s="55">
        <v>0</v>
      </c>
      <c r="X90" s="55">
        <v>0</v>
      </c>
      <c r="Y90" s="55">
        <v>0</v>
      </c>
      <c r="Z90" s="55">
        <v>0</v>
      </c>
    </row>
    <row r="91" spans="1:26" s="6" customFormat="1" ht="45.75" customHeight="1" x14ac:dyDescent="0.2">
      <c r="A91" s="122"/>
      <c r="B91" s="81"/>
      <c r="C91" s="56"/>
      <c r="D91" s="56"/>
      <c r="E91" s="81"/>
      <c r="F91" s="15" t="s">
        <v>54</v>
      </c>
      <c r="G91" s="24">
        <f t="shared" si="73"/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81"/>
      <c r="Q91" s="56"/>
      <c r="R91" s="56"/>
      <c r="S91" s="59"/>
      <c r="T91" s="56"/>
      <c r="U91" s="56"/>
      <c r="V91" s="56"/>
      <c r="W91" s="56"/>
      <c r="X91" s="56"/>
      <c r="Y91" s="56"/>
      <c r="Z91" s="56"/>
    </row>
    <row r="92" spans="1:26" s="6" customFormat="1" ht="55.5" customHeight="1" x14ac:dyDescent="0.2">
      <c r="A92" s="123"/>
      <c r="B92" s="82"/>
      <c r="C92" s="57"/>
      <c r="D92" s="57"/>
      <c r="E92" s="82"/>
      <c r="F92" s="16" t="s">
        <v>55</v>
      </c>
      <c r="G92" s="24">
        <f t="shared" si="73"/>
        <v>1844949</v>
      </c>
      <c r="H92" s="26">
        <v>1844949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82"/>
      <c r="Q92" s="57"/>
      <c r="R92" s="57"/>
      <c r="S92" s="60"/>
      <c r="T92" s="57"/>
      <c r="U92" s="57"/>
      <c r="V92" s="57"/>
      <c r="W92" s="57"/>
      <c r="X92" s="57"/>
      <c r="Y92" s="57"/>
      <c r="Z92" s="57"/>
    </row>
    <row r="93" spans="1:26" s="6" customFormat="1" ht="49.5" customHeight="1" x14ac:dyDescent="0.2">
      <c r="A93" s="121" t="s">
        <v>204</v>
      </c>
      <c r="B93" s="80" t="s">
        <v>205</v>
      </c>
      <c r="C93" s="55">
        <v>2020</v>
      </c>
      <c r="D93" s="55">
        <v>2020</v>
      </c>
      <c r="E93" s="80" t="s">
        <v>206</v>
      </c>
      <c r="F93" s="14" t="s">
        <v>13</v>
      </c>
      <c r="G93" s="24">
        <f t="shared" si="73"/>
        <v>864000</v>
      </c>
      <c r="H93" s="26">
        <f t="shared" ref="H93:I93" si="77">H94+H95</f>
        <v>864000</v>
      </c>
      <c r="I93" s="26">
        <f t="shared" si="77"/>
        <v>0</v>
      </c>
      <c r="J93" s="26">
        <f>J94+J95</f>
        <v>0</v>
      </c>
      <c r="K93" s="26">
        <f t="shared" ref="K93:M93" si="78">K94+K95</f>
        <v>0</v>
      </c>
      <c r="L93" s="26">
        <f t="shared" si="78"/>
        <v>0</v>
      </c>
      <c r="M93" s="26">
        <f t="shared" si="78"/>
        <v>0</v>
      </c>
      <c r="N93" s="26">
        <f t="shared" ref="N93:O93" si="79">N94+N95</f>
        <v>0</v>
      </c>
      <c r="O93" s="26">
        <f t="shared" si="79"/>
        <v>0</v>
      </c>
      <c r="P93" s="80" t="s">
        <v>208</v>
      </c>
      <c r="Q93" s="55" t="s">
        <v>209</v>
      </c>
      <c r="R93" s="55">
        <v>1</v>
      </c>
      <c r="S93" s="55">
        <v>1</v>
      </c>
      <c r="T93" s="55">
        <v>0</v>
      </c>
      <c r="U93" s="55">
        <v>0</v>
      </c>
      <c r="V93" s="55">
        <v>0</v>
      </c>
      <c r="W93" s="55">
        <v>0</v>
      </c>
      <c r="X93" s="55">
        <v>0</v>
      </c>
      <c r="Y93" s="55">
        <v>0</v>
      </c>
      <c r="Z93" s="55">
        <v>0</v>
      </c>
    </row>
    <row r="94" spans="1:26" s="6" customFormat="1" ht="51" customHeight="1" x14ac:dyDescent="0.2">
      <c r="A94" s="122"/>
      <c r="B94" s="81"/>
      <c r="C94" s="56"/>
      <c r="D94" s="56"/>
      <c r="E94" s="81"/>
      <c r="F94" s="15" t="s">
        <v>54</v>
      </c>
      <c r="G94" s="24">
        <f t="shared" si="73"/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81"/>
      <c r="Q94" s="56"/>
      <c r="R94" s="56"/>
      <c r="S94" s="56"/>
      <c r="T94" s="56"/>
      <c r="U94" s="56"/>
      <c r="V94" s="56"/>
      <c r="W94" s="56"/>
      <c r="X94" s="56"/>
      <c r="Y94" s="56"/>
      <c r="Z94" s="56"/>
    </row>
    <row r="95" spans="1:26" s="6" customFormat="1" ht="69" customHeight="1" x14ac:dyDescent="0.2">
      <c r="A95" s="123"/>
      <c r="B95" s="82"/>
      <c r="C95" s="57"/>
      <c r="D95" s="57"/>
      <c r="E95" s="82"/>
      <c r="F95" s="16" t="s">
        <v>55</v>
      </c>
      <c r="G95" s="24">
        <f t="shared" si="73"/>
        <v>864000</v>
      </c>
      <c r="H95" s="26">
        <v>864000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82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s="6" customFormat="1" ht="49.5" customHeight="1" x14ac:dyDescent="0.2">
      <c r="A96" s="121" t="s">
        <v>211</v>
      </c>
      <c r="B96" s="80" t="s">
        <v>212</v>
      </c>
      <c r="C96" s="55">
        <v>2020</v>
      </c>
      <c r="D96" s="55">
        <v>2020</v>
      </c>
      <c r="E96" s="80" t="s">
        <v>203</v>
      </c>
      <c r="F96" s="14" t="s">
        <v>13</v>
      </c>
      <c r="G96" s="24">
        <f t="shared" si="73"/>
        <v>440271</v>
      </c>
      <c r="H96" s="26">
        <f t="shared" ref="H96:I96" si="80">H97+H98</f>
        <v>440271</v>
      </c>
      <c r="I96" s="26">
        <f t="shared" si="80"/>
        <v>0</v>
      </c>
      <c r="J96" s="26">
        <f>J97+J98</f>
        <v>0</v>
      </c>
      <c r="K96" s="26">
        <f t="shared" ref="K96:M96" si="81">K97+K98</f>
        <v>0</v>
      </c>
      <c r="L96" s="26">
        <f t="shared" si="81"/>
        <v>0</v>
      </c>
      <c r="M96" s="26">
        <f t="shared" si="81"/>
        <v>0</v>
      </c>
      <c r="N96" s="26">
        <f t="shared" ref="N96:O96" si="82">N97+N98</f>
        <v>0</v>
      </c>
      <c r="O96" s="26">
        <f t="shared" si="82"/>
        <v>0</v>
      </c>
      <c r="P96" s="80" t="s">
        <v>213</v>
      </c>
      <c r="Q96" s="55" t="s">
        <v>207</v>
      </c>
      <c r="R96" s="55">
        <v>100</v>
      </c>
      <c r="S96" s="55">
        <v>100</v>
      </c>
      <c r="T96" s="55">
        <v>0</v>
      </c>
      <c r="U96" s="55">
        <v>0</v>
      </c>
      <c r="V96" s="55">
        <v>0</v>
      </c>
      <c r="W96" s="55">
        <v>0</v>
      </c>
      <c r="X96" s="55">
        <v>0</v>
      </c>
      <c r="Y96" s="55">
        <v>0</v>
      </c>
      <c r="Z96" s="55">
        <v>0</v>
      </c>
    </row>
    <row r="97" spans="1:26" s="6" customFormat="1" ht="51" customHeight="1" x14ac:dyDescent="0.2">
      <c r="A97" s="122"/>
      <c r="B97" s="81"/>
      <c r="C97" s="56"/>
      <c r="D97" s="56"/>
      <c r="E97" s="81"/>
      <c r="F97" s="15" t="s">
        <v>54</v>
      </c>
      <c r="G97" s="24">
        <f t="shared" si="73"/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81"/>
      <c r="Q97" s="56"/>
      <c r="R97" s="56"/>
      <c r="S97" s="56"/>
      <c r="T97" s="56"/>
      <c r="U97" s="56"/>
      <c r="V97" s="56"/>
      <c r="W97" s="56"/>
      <c r="X97" s="56"/>
      <c r="Y97" s="56"/>
      <c r="Z97" s="56"/>
    </row>
    <row r="98" spans="1:26" s="6" customFormat="1" ht="69" customHeight="1" x14ac:dyDescent="0.2">
      <c r="A98" s="123"/>
      <c r="B98" s="82"/>
      <c r="C98" s="57"/>
      <c r="D98" s="57"/>
      <c r="E98" s="82"/>
      <c r="F98" s="16" t="s">
        <v>55</v>
      </c>
      <c r="G98" s="24">
        <f t="shared" si="73"/>
        <v>440271</v>
      </c>
      <c r="H98" s="26">
        <v>440271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82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s="6" customFormat="1" ht="57" customHeight="1" x14ac:dyDescent="0.2">
      <c r="A99" s="106" t="s">
        <v>216</v>
      </c>
      <c r="B99" s="80" t="s">
        <v>217</v>
      </c>
      <c r="C99" s="55">
        <v>2020</v>
      </c>
      <c r="D99" s="55">
        <v>2020</v>
      </c>
      <c r="E99" s="80" t="s">
        <v>203</v>
      </c>
      <c r="F99" s="14" t="s">
        <v>13</v>
      </c>
      <c r="G99" s="24">
        <f t="shared" si="73"/>
        <v>398951.71</v>
      </c>
      <c r="H99" s="25">
        <f t="shared" ref="H99:M99" si="83">H100+H101</f>
        <v>398951.71</v>
      </c>
      <c r="I99" s="25">
        <f t="shared" si="83"/>
        <v>0</v>
      </c>
      <c r="J99" s="25">
        <f t="shared" si="83"/>
        <v>0</v>
      </c>
      <c r="K99" s="25">
        <f t="shared" si="83"/>
        <v>0</v>
      </c>
      <c r="L99" s="25">
        <f t="shared" si="83"/>
        <v>0</v>
      </c>
      <c r="M99" s="25">
        <f t="shared" si="83"/>
        <v>0</v>
      </c>
      <c r="N99" s="25">
        <f t="shared" ref="N99:O99" si="84">N100+N101</f>
        <v>0</v>
      </c>
      <c r="O99" s="25">
        <f t="shared" si="84"/>
        <v>0</v>
      </c>
      <c r="P99" s="80" t="s">
        <v>224</v>
      </c>
      <c r="Q99" s="55" t="s">
        <v>207</v>
      </c>
      <c r="R99" s="55">
        <v>100</v>
      </c>
      <c r="S99" s="55">
        <v>100</v>
      </c>
      <c r="T99" s="55">
        <v>0</v>
      </c>
      <c r="U99" s="55">
        <v>0</v>
      </c>
      <c r="V99" s="55">
        <v>0</v>
      </c>
      <c r="W99" s="55">
        <v>0</v>
      </c>
      <c r="X99" s="55">
        <v>0</v>
      </c>
      <c r="Y99" s="55">
        <v>0</v>
      </c>
      <c r="Z99" s="55">
        <v>0</v>
      </c>
    </row>
    <row r="100" spans="1:26" s="6" customFormat="1" ht="48.75" customHeight="1" x14ac:dyDescent="0.2">
      <c r="A100" s="107"/>
      <c r="B100" s="81"/>
      <c r="C100" s="56"/>
      <c r="D100" s="56"/>
      <c r="E100" s="81"/>
      <c r="F100" s="15" t="s">
        <v>54</v>
      </c>
      <c r="G100" s="24">
        <f t="shared" si="73"/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81"/>
      <c r="Q100" s="56"/>
      <c r="R100" s="56"/>
      <c r="S100" s="56"/>
      <c r="T100" s="56"/>
      <c r="U100" s="56"/>
      <c r="V100" s="56"/>
      <c r="W100" s="56"/>
      <c r="X100" s="56"/>
      <c r="Y100" s="56"/>
      <c r="Z100" s="56"/>
    </row>
    <row r="101" spans="1:26" s="6" customFormat="1" ht="51" customHeight="1" x14ac:dyDescent="0.2">
      <c r="A101" s="108"/>
      <c r="B101" s="82"/>
      <c r="C101" s="57"/>
      <c r="D101" s="57"/>
      <c r="E101" s="82"/>
      <c r="F101" s="16" t="s">
        <v>55</v>
      </c>
      <c r="G101" s="24">
        <f t="shared" si="73"/>
        <v>398951.71</v>
      </c>
      <c r="H101" s="25">
        <v>398951.71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82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s="6" customFormat="1" ht="69.75" customHeight="1" x14ac:dyDescent="0.2">
      <c r="A102" s="106" t="s">
        <v>225</v>
      </c>
      <c r="B102" s="80" t="s">
        <v>241</v>
      </c>
      <c r="C102" s="55">
        <v>2021</v>
      </c>
      <c r="D102" s="55">
        <v>2021</v>
      </c>
      <c r="E102" s="80" t="s">
        <v>203</v>
      </c>
      <c r="F102" s="14" t="s">
        <v>13</v>
      </c>
      <c r="G102" s="24">
        <f t="shared" si="73"/>
        <v>263577.09999999998</v>
      </c>
      <c r="H102" s="25">
        <f t="shared" ref="H102:M102" si="85">H103+H104</f>
        <v>0</v>
      </c>
      <c r="I102" s="25">
        <f t="shared" si="85"/>
        <v>263577.09999999998</v>
      </c>
      <c r="J102" s="25">
        <f t="shared" si="85"/>
        <v>0</v>
      </c>
      <c r="K102" s="25">
        <f t="shared" si="85"/>
        <v>0</v>
      </c>
      <c r="L102" s="25">
        <f t="shared" si="85"/>
        <v>0</v>
      </c>
      <c r="M102" s="25">
        <f t="shared" si="85"/>
        <v>0</v>
      </c>
      <c r="N102" s="25">
        <f t="shared" ref="N102:O102" si="86">N103+N104</f>
        <v>0</v>
      </c>
      <c r="O102" s="25">
        <f t="shared" si="86"/>
        <v>0</v>
      </c>
      <c r="P102" s="80" t="s">
        <v>224</v>
      </c>
      <c r="Q102" s="55" t="s">
        <v>207</v>
      </c>
      <c r="R102" s="55">
        <v>100</v>
      </c>
      <c r="S102" s="55">
        <v>0</v>
      </c>
      <c r="T102" s="55">
        <v>100</v>
      </c>
      <c r="U102" s="55">
        <v>0</v>
      </c>
      <c r="V102" s="55">
        <v>0</v>
      </c>
      <c r="W102" s="55">
        <v>0</v>
      </c>
      <c r="X102" s="55">
        <v>0</v>
      </c>
      <c r="Y102" s="55">
        <v>0</v>
      </c>
      <c r="Z102" s="55">
        <v>0</v>
      </c>
    </row>
    <row r="103" spans="1:26" s="6" customFormat="1" ht="69.75" customHeight="1" x14ac:dyDescent="0.2">
      <c r="A103" s="107"/>
      <c r="B103" s="81"/>
      <c r="C103" s="56"/>
      <c r="D103" s="56"/>
      <c r="E103" s="81"/>
      <c r="F103" s="15" t="s">
        <v>54</v>
      </c>
      <c r="G103" s="24">
        <f t="shared" si="73"/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81"/>
      <c r="Q103" s="56"/>
      <c r="R103" s="56"/>
      <c r="S103" s="56"/>
      <c r="T103" s="56"/>
      <c r="U103" s="56"/>
      <c r="V103" s="56"/>
      <c r="W103" s="56"/>
      <c r="X103" s="56"/>
      <c r="Y103" s="56"/>
      <c r="Z103" s="56"/>
    </row>
    <row r="104" spans="1:26" s="6" customFormat="1" ht="69.75" customHeight="1" x14ac:dyDescent="0.2">
      <c r="A104" s="108"/>
      <c r="B104" s="82"/>
      <c r="C104" s="57"/>
      <c r="D104" s="57"/>
      <c r="E104" s="82"/>
      <c r="F104" s="16" t="s">
        <v>55</v>
      </c>
      <c r="G104" s="24">
        <f t="shared" si="73"/>
        <v>263577.09999999998</v>
      </c>
      <c r="H104" s="25">
        <v>0</v>
      </c>
      <c r="I104" s="25">
        <v>263577.09999999998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82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s="6" customFormat="1" ht="69.75" customHeight="1" x14ac:dyDescent="0.2">
      <c r="A105" s="106" t="s">
        <v>229</v>
      </c>
      <c r="B105" s="80" t="s">
        <v>231</v>
      </c>
      <c r="C105" s="55">
        <v>2021</v>
      </c>
      <c r="D105" s="55">
        <v>2021</v>
      </c>
      <c r="E105" s="80" t="s">
        <v>203</v>
      </c>
      <c r="F105" s="14" t="s">
        <v>13</v>
      </c>
      <c r="G105" s="24">
        <f t="shared" si="73"/>
        <v>140000</v>
      </c>
      <c r="H105" s="25">
        <f t="shared" ref="H105:M105" si="87">H106+H107</f>
        <v>0</v>
      </c>
      <c r="I105" s="25">
        <f t="shared" si="87"/>
        <v>140000</v>
      </c>
      <c r="J105" s="25">
        <f t="shared" si="87"/>
        <v>0</v>
      </c>
      <c r="K105" s="25">
        <f t="shared" si="87"/>
        <v>0</v>
      </c>
      <c r="L105" s="25">
        <f t="shared" si="87"/>
        <v>0</v>
      </c>
      <c r="M105" s="25">
        <f t="shared" si="87"/>
        <v>0</v>
      </c>
      <c r="N105" s="25">
        <f t="shared" ref="N105:O105" si="88">N106+N107</f>
        <v>0</v>
      </c>
      <c r="O105" s="25">
        <f t="shared" si="88"/>
        <v>0</v>
      </c>
      <c r="P105" s="80" t="s">
        <v>234</v>
      </c>
      <c r="Q105" s="55" t="s">
        <v>64</v>
      </c>
      <c r="R105" s="55">
        <v>1</v>
      </c>
      <c r="S105" s="55">
        <v>0</v>
      </c>
      <c r="T105" s="55">
        <v>1</v>
      </c>
      <c r="U105" s="55">
        <v>0</v>
      </c>
      <c r="V105" s="55">
        <v>0</v>
      </c>
      <c r="W105" s="55">
        <v>0</v>
      </c>
      <c r="X105" s="55">
        <v>0</v>
      </c>
      <c r="Y105" s="55">
        <v>0</v>
      </c>
      <c r="Z105" s="55">
        <v>0</v>
      </c>
    </row>
    <row r="106" spans="1:26" s="6" customFormat="1" ht="69.75" customHeight="1" x14ac:dyDescent="0.2">
      <c r="A106" s="107"/>
      <c r="B106" s="81"/>
      <c r="C106" s="56"/>
      <c r="D106" s="56"/>
      <c r="E106" s="81"/>
      <c r="F106" s="15" t="s">
        <v>54</v>
      </c>
      <c r="G106" s="24">
        <f t="shared" si="73"/>
        <v>140000</v>
      </c>
      <c r="H106" s="25">
        <v>0</v>
      </c>
      <c r="I106" s="25">
        <v>140000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81"/>
      <c r="Q106" s="56"/>
      <c r="R106" s="56"/>
      <c r="S106" s="56"/>
      <c r="T106" s="56"/>
      <c r="U106" s="56"/>
      <c r="V106" s="56"/>
      <c r="W106" s="56"/>
      <c r="X106" s="56"/>
      <c r="Y106" s="56"/>
      <c r="Z106" s="56"/>
    </row>
    <row r="107" spans="1:26" s="6" customFormat="1" ht="69.75" customHeight="1" x14ac:dyDescent="0.2">
      <c r="A107" s="108"/>
      <c r="B107" s="82"/>
      <c r="C107" s="57"/>
      <c r="D107" s="57"/>
      <c r="E107" s="82"/>
      <c r="F107" s="16" t="s">
        <v>55</v>
      </c>
      <c r="G107" s="24">
        <f t="shared" si="73"/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82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 s="6" customFormat="1" ht="124.5" customHeight="1" x14ac:dyDescent="0.2">
      <c r="A108" s="106" t="s">
        <v>230</v>
      </c>
      <c r="B108" s="80" t="s">
        <v>240</v>
      </c>
      <c r="C108" s="55">
        <v>2021</v>
      </c>
      <c r="D108" s="55">
        <v>2021</v>
      </c>
      <c r="E108" s="80" t="s">
        <v>203</v>
      </c>
      <c r="F108" s="14" t="s">
        <v>13</v>
      </c>
      <c r="G108" s="24">
        <f t="shared" si="73"/>
        <v>677773.84</v>
      </c>
      <c r="H108" s="25">
        <f t="shared" ref="H108:M108" si="89">H109+H110</f>
        <v>0</v>
      </c>
      <c r="I108" s="25">
        <f t="shared" si="89"/>
        <v>677773.84</v>
      </c>
      <c r="J108" s="25">
        <f t="shared" si="89"/>
        <v>0</v>
      </c>
      <c r="K108" s="25">
        <f t="shared" si="89"/>
        <v>0</v>
      </c>
      <c r="L108" s="25">
        <f t="shared" si="89"/>
        <v>0</v>
      </c>
      <c r="M108" s="25">
        <f t="shared" si="89"/>
        <v>0</v>
      </c>
      <c r="N108" s="25">
        <f t="shared" ref="N108:O108" si="90">N109+N110</f>
        <v>0</v>
      </c>
      <c r="O108" s="25">
        <f t="shared" si="90"/>
        <v>0</v>
      </c>
      <c r="P108" s="80" t="s">
        <v>224</v>
      </c>
      <c r="Q108" s="55" t="s">
        <v>207</v>
      </c>
      <c r="R108" s="55">
        <v>100</v>
      </c>
      <c r="S108" s="55">
        <v>0</v>
      </c>
      <c r="T108" s="55">
        <v>100</v>
      </c>
      <c r="U108" s="55">
        <v>0</v>
      </c>
      <c r="V108" s="55">
        <v>0</v>
      </c>
      <c r="W108" s="55">
        <v>0</v>
      </c>
      <c r="X108" s="55">
        <v>0</v>
      </c>
      <c r="Y108" s="55">
        <v>0</v>
      </c>
      <c r="Z108" s="55">
        <v>0</v>
      </c>
    </row>
    <row r="109" spans="1:26" s="6" customFormat="1" ht="124.5" customHeight="1" x14ac:dyDescent="0.2">
      <c r="A109" s="107"/>
      <c r="B109" s="81"/>
      <c r="C109" s="56"/>
      <c r="D109" s="56"/>
      <c r="E109" s="81"/>
      <c r="F109" s="15" t="s">
        <v>54</v>
      </c>
      <c r="G109" s="24">
        <f t="shared" si="73"/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81"/>
      <c r="Q109" s="56"/>
      <c r="R109" s="56"/>
      <c r="S109" s="56"/>
      <c r="T109" s="56"/>
      <c r="U109" s="56"/>
      <c r="V109" s="56"/>
      <c r="W109" s="56"/>
      <c r="X109" s="56"/>
      <c r="Y109" s="56"/>
      <c r="Z109" s="56"/>
    </row>
    <row r="110" spans="1:26" s="6" customFormat="1" ht="124.5" customHeight="1" x14ac:dyDescent="0.2">
      <c r="A110" s="108"/>
      <c r="B110" s="82"/>
      <c r="C110" s="57"/>
      <c r="D110" s="57"/>
      <c r="E110" s="82"/>
      <c r="F110" s="16" t="s">
        <v>55</v>
      </c>
      <c r="G110" s="24">
        <f t="shared" si="73"/>
        <v>677773.84</v>
      </c>
      <c r="H110" s="25">
        <v>0</v>
      </c>
      <c r="I110" s="25">
        <v>677773.84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82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 s="6" customFormat="1" ht="57" hidden="1" customHeight="1" x14ac:dyDescent="0.2">
      <c r="A111" s="106"/>
      <c r="B111" s="143"/>
      <c r="C111" s="55"/>
      <c r="D111" s="55"/>
      <c r="E111" s="80"/>
      <c r="F111" s="14"/>
      <c r="G111" s="24">
        <f t="shared" si="73"/>
        <v>0</v>
      </c>
      <c r="H111" s="25"/>
      <c r="I111" s="25"/>
      <c r="J111" s="25"/>
      <c r="K111" s="25"/>
      <c r="L111" s="25"/>
      <c r="M111" s="25"/>
      <c r="N111" s="25"/>
      <c r="O111" s="25"/>
      <c r="P111" s="143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s="6" customFormat="1" ht="48.75" hidden="1" customHeight="1" x14ac:dyDescent="0.2">
      <c r="A112" s="107"/>
      <c r="B112" s="144"/>
      <c r="C112" s="56"/>
      <c r="D112" s="56"/>
      <c r="E112" s="81"/>
      <c r="F112" s="15"/>
      <c r="G112" s="24">
        <f t="shared" si="73"/>
        <v>0</v>
      </c>
      <c r="H112" s="25"/>
      <c r="I112" s="25"/>
      <c r="J112" s="25"/>
      <c r="K112" s="25"/>
      <c r="L112" s="25"/>
      <c r="M112" s="25"/>
      <c r="N112" s="25"/>
      <c r="O112" s="25"/>
      <c r="P112" s="144"/>
      <c r="Q112" s="56"/>
      <c r="R112" s="56"/>
      <c r="S112" s="56"/>
      <c r="T112" s="56"/>
      <c r="U112" s="56"/>
      <c r="V112" s="56"/>
      <c r="W112" s="56"/>
      <c r="X112" s="56"/>
      <c r="Y112" s="56"/>
      <c r="Z112" s="56"/>
    </row>
    <row r="113" spans="1:26" s="6" customFormat="1" ht="51" hidden="1" customHeight="1" x14ac:dyDescent="0.2">
      <c r="A113" s="108"/>
      <c r="B113" s="145"/>
      <c r="C113" s="57"/>
      <c r="D113" s="57"/>
      <c r="E113" s="82"/>
      <c r="F113" s="16"/>
      <c r="G113" s="24">
        <f t="shared" si="73"/>
        <v>0</v>
      </c>
      <c r="H113" s="25"/>
      <c r="I113" s="25"/>
      <c r="J113" s="25"/>
      <c r="K113" s="25"/>
      <c r="L113" s="25"/>
      <c r="M113" s="25"/>
      <c r="N113" s="25"/>
      <c r="O113" s="25"/>
      <c r="P113" s="145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s="6" customFormat="1" ht="130.5" customHeight="1" x14ac:dyDescent="0.2">
      <c r="A114" s="106" t="s">
        <v>252</v>
      </c>
      <c r="B114" s="80" t="s">
        <v>253</v>
      </c>
      <c r="C114" s="55">
        <v>2022</v>
      </c>
      <c r="D114" s="55">
        <v>2022</v>
      </c>
      <c r="E114" s="80" t="s">
        <v>203</v>
      </c>
      <c r="F114" s="14" t="s">
        <v>13</v>
      </c>
      <c r="G114" s="24">
        <f t="shared" si="73"/>
        <v>1102792.8500000001</v>
      </c>
      <c r="H114" s="25">
        <f t="shared" ref="H114:M114" si="91">H115+H116</f>
        <v>0</v>
      </c>
      <c r="I114" s="25">
        <f t="shared" si="91"/>
        <v>0</v>
      </c>
      <c r="J114" s="25">
        <f t="shared" si="91"/>
        <v>1102792.8500000001</v>
      </c>
      <c r="K114" s="25">
        <f t="shared" si="91"/>
        <v>0</v>
      </c>
      <c r="L114" s="25">
        <f t="shared" si="91"/>
        <v>0</v>
      </c>
      <c r="M114" s="25">
        <f t="shared" si="91"/>
        <v>0</v>
      </c>
      <c r="N114" s="25">
        <f t="shared" ref="N114:O114" si="92">N115+N116</f>
        <v>0</v>
      </c>
      <c r="O114" s="25">
        <f t="shared" si="92"/>
        <v>0</v>
      </c>
      <c r="P114" s="80" t="s">
        <v>224</v>
      </c>
      <c r="Q114" s="55" t="s">
        <v>207</v>
      </c>
      <c r="R114" s="55">
        <v>100</v>
      </c>
      <c r="S114" s="55">
        <v>0</v>
      </c>
      <c r="T114" s="55">
        <v>0</v>
      </c>
      <c r="U114" s="55">
        <v>100</v>
      </c>
      <c r="V114" s="55">
        <v>0</v>
      </c>
      <c r="W114" s="55">
        <v>0</v>
      </c>
      <c r="X114" s="55">
        <v>0</v>
      </c>
      <c r="Y114" s="55">
        <v>0</v>
      </c>
      <c r="Z114" s="55">
        <v>0</v>
      </c>
    </row>
    <row r="115" spans="1:26" s="6" customFormat="1" ht="130.5" customHeight="1" x14ac:dyDescent="0.2">
      <c r="A115" s="107"/>
      <c r="B115" s="81"/>
      <c r="C115" s="56"/>
      <c r="D115" s="56"/>
      <c r="E115" s="81"/>
      <c r="F115" s="15" t="s">
        <v>54</v>
      </c>
      <c r="G115" s="24">
        <f t="shared" si="73"/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81"/>
      <c r="Q115" s="56"/>
      <c r="R115" s="56"/>
      <c r="S115" s="56"/>
      <c r="T115" s="56"/>
      <c r="U115" s="56"/>
      <c r="V115" s="56"/>
      <c r="W115" s="56"/>
      <c r="X115" s="56"/>
      <c r="Y115" s="56"/>
      <c r="Z115" s="56"/>
    </row>
    <row r="116" spans="1:26" s="6" customFormat="1" ht="130.5" customHeight="1" x14ac:dyDescent="0.2">
      <c r="A116" s="108"/>
      <c r="B116" s="82"/>
      <c r="C116" s="57"/>
      <c r="D116" s="57"/>
      <c r="E116" s="82"/>
      <c r="F116" s="16" t="s">
        <v>55</v>
      </c>
      <c r="G116" s="24">
        <f t="shared" si="73"/>
        <v>1102792.8500000001</v>
      </c>
      <c r="H116" s="25">
        <v>0</v>
      </c>
      <c r="I116" s="25">
        <v>0</v>
      </c>
      <c r="J116" s="25">
        <v>1102792.8500000001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82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s="6" customFormat="1" ht="130.5" customHeight="1" x14ac:dyDescent="0.2">
      <c r="A117" s="106" t="s">
        <v>267</v>
      </c>
      <c r="B117" s="80" t="s">
        <v>268</v>
      </c>
      <c r="C117" s="55">
        <v>2023</v>
      </c>
      <c r="D117" s="55">
        <v>2023</v>
      </c>
      <c r="E117" s="80" t="s">
        <v>203</v>
      </c>
      <c r="F117" s="14" t="s">
        <v>13</v>
      </c>
      <c r="G117" s="24">
        <f t="shared" si="73"/>
        <v>791946.27</v>
      </c>
      <c r="H117" s="25">
        <f t="shared" ref="H117:O117" si="93">H118+H119</f>
        <v>0</v>
      </c>
      <c r="I117" s="25">
        <f t="shared" si="93"/>
        <v>0</v>
      </c>
      <c r="J117" s="25">
        <f t="shared" si="93"/>
        <v>0</v>
      </c>
      <c r="K117" s="25">
        <f t="shared" si="93"/>
        <v>791946.27</v>
      </c>
      <c r="L117" s="25">
        <f t="shared" si="93"/>
        <v>0</v>
      </c>
      <c r="M117" s="25">
        <f t="shared" si="93"/>
        <v>0</v>
      </c>
      <c r="N117" s="25">
        <f t="shared" ref="N117" si="94">N118+N119</f>
        <v>0</v>
      </c>
      <c r="O117" s="25">
        <f t="shared" si="93"/>
        <v>0</v>
      </c>
      <c r="P117" s="80" t="s">
        <v>224</v>
      </c>
      <c r="Q117" s="55" t="s">
        <v>207</v>
      </c>
      <c r="R117" s="55">
        <v>100</v>
      </c>
      <c r="S117" s="55">
        <v>0</v>
      </c>
      <c r="T117" s="55">
        <v>0</v>
      </c>
      <c r="U117" s="55">
        <v>100</v>
      </c>
      <c r="V117" s="55">
        <v>0</v>
      </c>
      <c r="W117" s="55">
        <v>0</v>
      </c>
      <c r="X117" s="55">
        <v>0</v>
      </c>
      <c r="Y117" s="55">
        <v>0</v>
      </c>
      <c r="Z117" s="55">
        <v>0</v>
      </c>
    </row>
    <row r="118" spans="1:26" s="6" customFormat="1" ht="107.45" customHeight="1" x14ac:dyDescent="0.2">
      <c r="A118" s="107"/>
      <c r="B118" s="81"/>
      <c r="C118" s="56"/>
      <c r="D118" s="56"/>
      <c r="E118" s="81"/>
      <c r="F118" s="15" t="s">
        <v>54</v>
      </c>
      <c r="G118" s="24">
        <f t="shared" si="73"/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81"/>
      <c r="Q118" s="56"/>
      <c r="R118" s="56"/>
      <c r="S118" s="56"/>
      <c r="T118" s="56"/>
      <c r="U118" s="56"/>
      <c r="V118" s="56"/>
      <c r="W118" s="56"/>
      <c r="X118" s="56"/>
      <c r="Y118" s="56"/>
      <c r="Z118" s="56"/>
    </row>
    <row r="119" spans="1:26" s="6" customFormat="1" ht="109.9" customHeight="1" x14ac:dyDescent="0.2">
      <c r="A119" s="108"/>
      <c r="B119" s="82"/>
      <c r="C119" s="57"/>
      <c r="D119" s="57"/>
      <c r="E119" s="82"/>
      <c r="F119" s="16" t="s">
        <v>55</v>
      </c>
      <c r="G119" s="24">
        <f t="shared" si="73"/>
        <v>791946.27</v>
      </c>
      <c r="H119" s="25">
        <v>0</v>
      </c>
      <c r="I119" s="25">
        <v>0</v>
      </c>
      <c r="J119" s="25">
        <v>0</v>
      </c>
      <c r="K119" s="25">
        <v>791946.27</v>
      </c>
      <c r="L119" s="25">
        <v>0</v>
      </c>
      <c r="M119" s="25">
        <v>0</v>
      </c>
      <c r="N119" s="25">
        <v>0</v>
      </c>
      <c r="O119" s="25">
        <v>0</v>
      </c>
      <c r="P119" s="82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 s="6" customFormat="1" ht="60.75" customHeight="1" x14ac:dyDescent="0.2">
      <c r="A120" s="106" t="s">
        <v>277</v>
      </c>
      <c r="B120" s="80" t="s">
        <v>278</v>
      </c>
      <c r="C120" s="55">
        <v>2024</v>
      </c>
      <c r="D120" s="55">
        <v>2024</v>
      </c>
      <c r="E120" s="80" t="s">
        <v>109</v>
      </c>
      <c r="F120" s="14" t="s">
        <v>13</v>
      </c>
      <c r="G120" s="24">
        <f t="shared" si="73"/>
        <v>1000000</v>
      </c>
      <c r="H120" s="25">
        <f t="shared" ref="H120:O120" si="95">H121+H122</f>
        <v>0</v>
      </c>
      <c r="I120" s="25">
        <f t="shared" si="95"/>
        <v>0</v>
      </c>
      <c r="J120" s="25">
        <f t="shared" si="95"/>
        <v>0</v>
      </c>
      <c r="K120" s="25">
        <f t="shared" si="95"/>
        <v>0</v>
      </c>
      <c r="L120" s="25">
        <f t="shared" si="95"/>
        <v>1000000</v>
      </c>
      <c r="M120" s="25">
        <f t="shared" si="95"/>
        <v>0</v>
      </c>
      <c r="N120" s="25">
        <f t="shared" ref="N120" si="96">N121+N122</f>
        <v>0</v>
      </c>
      <c r="O120" s="25">
        <f t="shared" si="95"/>
        <v>0</v>
      </c>
      <c r="P120" s="80" t="s">
        <v>224</v>
      </c>
      <c r="Q120" s="55" t="s">
        <v>207</v>
      </c>
      <c r="R120" s="55">
        <v>100</v>
      </c>
      <c r="S120" s="55">
        <v>0</v>
      </c>
      <c r="T120" s="55">
        <v>0</v>
      </c>
      <c r="U120" s="55">
        <v>0</v>
      </c>
      <c r="V120" s="55">
        <v>0</v>
      </c>
      <c r="W120" s="55">
        <v>100</v>
      </c>
      <c r="X120" s="55">
        <v>0</v>
      </c>
      <c r="Y120" s="55">
        <v>0</v>
      </c>
      <c r="Z120" s="55">
        <v>0</v>
      </c>
    </row>
    <row r="121" spans="1:26" s="6" customFormat="1" ht="47.45" customHeight="1" x14ac:dyDescent="0.2">
      <c r="A121" s="107"/>
      <c r="B121" s="81"/>
      <c r="C121" s="56"/>
      <c r="D121" s="56"/>
      <c r="E121" s="81"/>
      <c r="F121" s="15" t="s">
        <v>54</v>
      </c>
      <c r="G121" s="24">
        <f t="shared" si="73"/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81"/>
      <c r="Q121" s="56"/>
      <c r="R121" s="56"/>
      <c r="S121" s="56"/>
      <c r="T121" s="56"/>
      <c r="U121" s="56"/>
      <c r="V121" s="56"/>
      <c r="W121" s="56"/>
      <c r="X121" s="56"/>
      <c r="Y121" s="56"/>
      <c r="Z121" s="56"/>
    </row>
    <row r="122" spans="1:26" s="6" customFormat="1" ht="63.6" customHeight="1" x14ac:dyDescent="0.2">
      <c r="A122" s="108"/>
      <c r="B122" s="82"/>
      <c r="C122" s="57"/>
      <c r="D122" s="57"/>
      <c r="E122" s="82"/>
      <c r="F122" s="16" t="s">
        <v>55</v>
      </c>
      <c r="G122" s="24">
        <f t="shared" si="73"/>
        <v>1000000</v>
      </c>
      <c r="H122" s="25">
        <v>0</v>
      </c>
      <c r="I122" s="25">
        <v>0</v>
      </c>
      <c r="J122" s="25">
        <v>0</v>
      </c>
      <c r="K122" s="25">
        <v>0</v>
      </c>
      <c r="L122" s="25">
        <v>1000000</v>
      </c>
      <c r="M122" s="25">
        <v>0</v>
      </c>
      <c r="N122" s="25">
        <v>0</v>
      </c>
      <c r="O122" s="25">
        <v>0</v>
      </c>
      <c r="P122" s="82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s="6" customFormat="1" ht="63.6" customHeight="1" x14ac:dyDescent="0.2">
      <c r="A123" s="106" t="s">
        <v>279</v>
      </c>
      <c r="B123" s="80" t="s">
        <v>280</v>
      </c>
      <c r="C123" s="55">
        <v>2024</v>
      </c>
      <c r="D123" s="55">
        <v>2024</v>
      </c>
      <c r="E123" s="80" t="s">
        <v>203</v>
      </c>
      <c r="F123" s="14" t="s">
        <v>13</v>
      </c>
      <c r="G123" s="24">
        <f t="shared" si="73"/>
        <v>1200000</v>
      </c>
      <c r="H123" s="25">
        <f t="shared" ref="H123:O123" si="97">H124+H125</f>
        <v>0</v>
      </c>
      <c r="I123" s="25">
        <f t="shared" si="97"/>
        <v>0</v>
      </c>
      <c r="J123" s="25">
        <f t="shared" si="97"/>
        <v>0</v>
      </c>
      <c r="K123" s="25">
        <f t="shared" si="97"/>
        <v>0</v>
      </c>
      <c r="L123" s="25">
        <f t="shared" si="97"/>
        <v>1200000</v>
      </c>
      <c r="M123" s="25">
        <f t="shared" si="97"/>
        <v>0</v>
      </c>
      <c r="N123" s="25">
        <f t="shared" ref="N123" si="98">N124+N125</f>
        <v>0</v>
      </c>
      <c r="O123" s="25">
        <f t="shared" si="97"/>
        <v>0</v>
      </c>
      <c r="P123" s="80" t="s">
        <v>224</v>
      </c>
      <c r="Q123" s="55" t="s">
        <v>207</v>
      </c>
      <c r="R123" s="55">
        <v>100</v>
      </c>
      <c r="S123" s="55">
        <v>0</v>
      </c>
      <c r="T123" s="55">
        <v>0</v>
      </c>
      <c r="U123" s="55">
        <v>0</v>
      </c>
      <c r="V123" s="55">
        <v>0</v>
      </c>
      <c r="W123" s="55">
        <v>100</v>
      </c>
      <c r="X123" s="55">
        <v>0</v>
      </c>
      <c r="Y123" s="55">
        <v>0</v>
      </c>
      <c r="Z123" s="55">
        <v>0</v>
      </c>
    </row>
    <row r="124" spans="1:26" s="6" customFormat="1" ht="63.6" customHeight="1" x14ac:dyDescent="0.2">
      <c r="A124" s="107"/>
      <c r="B124" s="81"/>
      <c r="C124" s="56"/>
      <c r="D124" s="56"/>
      <c r="E124" s="81"/>
      <c r="F124" s="15" t="s">
        <v>54</v>
      </c>
      <c r="G124" s="24">
        <f t="shared" si="73"/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81"/>
      <c r="Q124" s="56"/>
      <c r="R124" s="56"/>
      <c r="S124" s="56"/>
      <c r="T124" s="56"/>
      <c r="U124" s="56"/>
      <c r="V124" s="56"/>
      <c r="W124" s="56"/>
      <c r="X124" s="56"/>
      <c r="Y124" s="56"/>
      <c r="Z124" s="56"/>
    </row>
    <row r="125" spans="1:26" s="6" customFormat="1" ht="63.6" customHeight="1" x14ac:dyDescent="0.2">
      <c r="A125" s="108"/>
      <c r="B125" s="82"/>
      <c r="C125" s="57"/>
      <c r="D125" s="57"/>
      <c r="E125" s="82"/>
      <c r="F125" s="16" t="s">
        <v>55</v>
      </c>
      <c r="G125" s="24">
        <f t="shared" si="73"/>
        <v>1200000</v>
      </c>
      <c r="H125" s="25">
        <v>0</v>
      </c>
      <c r="I125" s="25">
        <v>0</v>
      </c>
      <c r="J125" s="25">
        <v>0</v>
      </c>
      <c r="K125" s="25">
        <v>0</v>
      </c>
      <c r="L125" s="25">
        <v>1200000</v>
      </c>
      <c r="M125" s="25">
        <v>0</v>
      </c>
      <c r="N125" s="25">
        <v>0</v>
      </c>
      <c r="O125" s="25">
        <v>0</v>
      </c>
      <c r="P125" s="82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 s="6" customFormat="1" ht="72.599999999999994" customHeight="1" x14ac:dyDescent="0.2">
      <c r="A126" s="150" t="s">
        <v>99</v>
      </c>
      <c r="B126" s="151"/>
      <c r="C126" s="55">
        <v>2020</v>
      </c>
      <c r="D126" s="80">
        <v>2027</v>
      </c>
      <c r="E126" s="80" t="s">
        <v>123</v>
      </c>
      <c r="F126" s="14" t="s">
        <v>13</v>
      </c>
      <c r="G126" s="24">
        <f t="shared" si="73"/>
        <v>475151298.69999993</v>
      </c>
      <c r="H126" s="25">
        <f t="shared" ref="H126:M126" si="99">H127+H128</f>
        <v>44616177.379999995</v>
      </c>
      <c r="I126" s="25">
        <f t="shared" si="99"/>
        <v>46266558.609999999</v>
      </c>
      <c r="J126" s="25">
        <f t="shared" si="99"/>
        <v>54581708.549999997</v>
      </c>
      <c r="K126" s="25">
        <f t="shared" si="99"/>
        <v>57379120.109999999</v>
      </c>
      <c r="L126" s="25">
        <f t="shared" si="99"/>
        <v>72486282.159999996</v>
      </c>
      <c r="M126" s="25">
        <f t="shared" si="99"/>
        <v>69097264.189999983</v>
      </c>
      <c r="N126" s="25">
        <f t="shared" ref="N126:O126" si="100">N127+N128</f>
        <v>65974636.890000001</v>
      </c>
      <c r="O126" s="25">
        <f t="shared" si="100"/>
        <v>64749550.810000002</v>
      </c>
      <c r="P126" s="55" t="s">
        <v>11</v>
      </c>
      <c r="Q126" s="55" t="s">
        <v>11</v>
      </c>
      <c r="R126" s="55" t="s">
        <v>11</v>
      </c>
      <c r="S126" s="55" t="s">
        <v>11</v>
      </c>
      <c r="T126" s="55" t="s">
        <v>11</v>
      </c>
      <c r="U126" s="55" t="s">
        <v>11</v>
      </c>
      <c r="V126" s="55" t="s">
        <v>11</v>
      </c>
      <c r="W126" s="55" t="s">
        <v>11</v>
      </c>
      <c r="X126" s="55" t="s">
        <v>11</v>
      </c>
      <c r="Y126" s="55" t="s">
        <v>11</v>
      </c>
      <c r="Z126" s="55" t="s">
        <v>11</v>
      </c>
    </row>
    <row r="127" spans="1:26" s="6" customFormat="1" ht="72.599999999999994" customHeight="1" x14ac:dyDescent="0.2">
      <c r="A127" s="152"/>
      <c r="B127" s="153"/>
      <c r="C127" s="56"/>
      <c r="D127" s="81"/>
      <c r="E127" s="81"/>
      <c r="F127" s="15" t="s">
        <v>54</v>
      </c>
      <c r="G127" s="24">
        <f t="shared" si="73"/>
        <v>453496144.16000003</v>
      </c>
      <c r="H127" s="25">
        <f t="shared" ref="H127:I127" si="101">H19+H37</f>
        <v>39920327.259999998</v>
      </c>
      <c r="I127" s="25">
        <f t="shared" si="101"/>
        <v>44073326.289999999</v>
      </c>
      <c r="J127" s="25">
        <f t="shared" ref="J127:M128" si="102">J19+J37</f>
        <v>52119411.43</v>
      </c>
      <c r="K127" s="25">
        <f t="shared" si="102"/>
        <v>55017008.520000003</v>
      </c>
      <c r="L127" s="25">
        <f t="shared" si="102"/>
        <v>68584090.340000004</v>
      </c>
      <c r="M127" s="25">
        <f t="shared" si="102"/>
        <v>67109846.86999999</v>
      </c>
      <c r="N127" s="25">
        <f t="shared" ref="N127:O127" si="103">N19+N37</f>
        <v>63910203.280000001</v>
      </c>
      <c r="O127" s="25">
        <f t="shared" si="103"/>
        <v>62761930.170000002</v>
      </c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</row>
    <row r="128" spans="1:26" s="6" customFormat="1" ht="72.599999999999994" customHeight="1" x14ac:dyDescent="0.2">
      <c r="A128" s="154"/>
      <c r="B128" s="155"/>
      <c r="C128" s="57"/>
      <c r="D128" s="82"/>
      <c r="E128" s="82"/>
      <c r="F128" s="16" t="s">
        <v>55</v>
      </c>
      <c r="G128" s="24">
        <f t="shared" si="73"/>
        <v>21655154.539999999</v>
      </c>
      <c r="H128" s="25">
        <f t="shared" ref="H128" si="104">H20+H38</f>
        <v>4695850.12</v>
      </c>
      <c r="I128" s="25">
        <f>I20+I38</f>
        <v>2193232.3199999998</v>
      </c>
      <c r="J128" s="25">
        <f t="shared" si="102"/>
        <v>2462297.12</v>
      </c>
      <c r="K128" s="25">
        <f t="shared" si="102"/>
        <v>2362111.59</v>
      </c>
      <c r="L128" s="25">
        <f t="shared" si="102"/>
        <v>3902191.82</v>
      </c>
      <c r="M128" s="25">
        <f t="shared" si="102"/>
        <v>1987417.3199999998</v>
      </c>
      <c r="N128" s="25">
        <f t="shared" ref="N128:O128" si="105">N20+N38</f>
        <v>2064433.61</v>
      </c>
      <c r="O128" s="25">
        <f t="shared" si="105"/>
        <v>1987620.6400000001</v>
      </c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s="6" customFormat="1" ht="99" customHeight="1" x14ac:dyDescent="0.2">
      <c r="A129" s="85" t="s">
        <v>138</v>
      </c>
      <c r="B129" s="86"/>
      <c r="C129" s="13">
        <v>2020</v>
      </c>
      <c r="D129" s="13">
        <v>2027</v>
      </c>
      <c r="E129" s="13" t="s">
        <v>11</v>
      </c>
      <c r="F129" s="13" t="s">
        <v>11</v>
      </c>
      <c r="G129" s="24">
        <f t="shared" si="73"/>
        <v>0</v>
      </c>
      <c r="H129" s="24" t="s">
        <v>11</v>
      </c>
      <c r="I129" s="24" t="s">
        <v>11</v>
      </c>
      <c r="J129" s="24" t="s">
        <v>11</v>
      </c>
      <c r="K129" s="24" t="s">
        <v>11</v>
      </c>
      <c r="L129" s="24" t="s">
        <v>11</v>
      </c>
      <c r="M129" s="24" t="s">
        <v>11</v>
      </c>
      <c r="N129" s="24" t="s">
        <v>11</v>
      </c>
      <c r="O129" s="24" t="s">
        <v>11</v>
      </c>
      <c r="P129" s="13" t="s">
        <v>11</v>
      </c>
      <c r="Q129" s="13" t="s">
        <v>11</v>
      </c>
      <c r="R129" s="13" t="s">
        <v>11</v>
      </c>
      <c r="S129" s="13" t="s">
        <v>11</v>
      </c>
      <c r="T129" s="13" t="s">
        <v>11</v>
      </c>
      <c r="U129" s="13" t="s">
        <v>11</v>
      </c>
      <c r="V129" s="13" t="s">
        <v>11</v>
      </c>
      <c r="W129" s="13" t="s">
        <v>11</v>
      </c>
      <c r="X129" s="13" t="s">
        <v>11</v>
      </c>
      <c r="Y129" s="39" t="s">
        <v>11</v>
      </c>
      <c r="Z129" s="13" t="s">
        <v>11</v>
      </c>
    </row>
    <row r="130" spans="1:26" s="6" customFormat="1" ht="98.45" customHeight="1" x14ac:dyDescent="0.2">
      <c r="A130" s="85" t="s">
        <v>192</v>
      </c>
      <c r="B130" s="86"/>
      <c r="C130" s="13">
        <v>2020</v>
      </c>
      <c r="D130" s="13">
        <v>2027</v>
      </c>
      <c r="E130" s="13" t="s">
        <v>11</v>
      </c>
      <c r="F130" s="13" t="s">
        <v>11</v>
      </c>
      <c r="G130" s="24">
        <f t="shared" si="73"/>
        <v>0</v>
      </c>
      <c r="H130" s="24" t="s">
        <v>11</v>
      </c>
      <c r="I130" s="24" t="s">
        <v>11</v>
      </c>
      <c r="J130" s="24" t="s">
        <v>11</v>
      </c>
      <c r="K130" s="24" t="s">
        <v>11</v>
      </c>
      <c r="L130" s="24" t="s">
        <v>11</v>
      </c>
      <c r="M130" s="24" t="s">
        <v>11</v>
      </c>
      <c r="N130" s="24" t="s">
        <v>11</v>
      </c>
      <c r="O130" s="24" t="s">
        <v>11</v>
      </c>
      <c r="P130" s="13" t="s">
        <v>11</v>
      </c>
      <c r="Q130" s="13" t="s">
        <v>11</v>
      </c>
      <c r="R130" s="13" t="s">
        <v>11</v>
      </c>
      <c r="S130" s="13" t="s">
        <v>11</v>
      </c>
      <c r="T130" s="13" t="s">
        <v>11</v>
      </c>
      <c r="U130" s="13" t="s">
        <v>11</v>
      </c>
      <c r="V130" s="13" t="s">
        <v>11</v>
      </c>
      <c r="W130" s="13" t="s">
        <v>11</v>
      </c>
      <c r="X130" s="13" t="s">
        <v>11</v>
      </c>
      <c r="Y130" s="39" t="s">
        <v>11</v>
      </c>
      <c r="Z130" s="13" t="s">
        <v>11</v>
      </c>
    </row>
    <row r="131" spans="1:26" s="6" customFormat="1" ht="70.150000000000006" customHeight="1" x14ac:dyDescent="0.2">
      <c r="A131" s="106" t="s">
        <v>87</v>
      </c>
      <c r="B131" s="80" t="s">
        <v>139</v>
      </c>
      <c r="C131" s="55">
        <v>2020</v>
      </c>
      <c r="D131" s="80">
        <v>2027</v>
      </c>
      <c r="E131" s="80" t="s">
        <v>21</v>
      </c>
      <c r="F131" s="14" t="s">
        <v>13</v>
      </c>
      <c r="G131" s="24">
        <f t="shared" si="73"/>
        <v>62492148.620000005</v>
      </c>
      <c r="H131" s="26">
        <f t="shared" ref="H131:I131" si="106">H132+H133</f>
        <v>4745077.42</v>
      </c>
      <c r="I131" s="26">
        <f t="shared" si="106"/>
        <v>5463096.8799999999</v>
      </c>
      <c r="J131" s="26">
        <f t="shared" ref="J131:M131" si="107">J132+J133</f>
        <v>5738895.4799999995</v>
      </c>
      <c r="K131" s="26">
        <f t="shared" si="107"/>
        <v>7825518.2800000003</v>
      </c>
      <c r="L131" s="26">
        <f t="shared" si="107"/>
        <v>13976961.829999998</v>
      </c>
      <c r="M131" s="26">
        <f t="shared" si="107"/>
        <v>10064755.73</v>
      </c>
      <c r="N131" s="26">
        <f t="shared" ref="N131:O131" si="108">N132+N133</f>
        <v>7602613</v>
      </c>
      <c r="O131" s="26">
        <f t="shared" si="108"/>
        <v>7075230</v>
      </c>
      <c r="P131" s="55" t="s">
        <v>11</v>
      </c>
      <c r="Q131" s="55" t="s">
        <v>11</v>
      </c>
      <c r="R131" s="55" t="s">
        <v>11</v>
      </c>
      <c r="S131" s="55" t="s">
        <v>11</v>
      </c>
      <c r="T131" s="55" t="s">
        <v>11</v>
      </c>
      <c r="U131" s="55" t="s">
        <v>11</v>
      </c>
      <c r="V131" s="55" t="s">
        <v>11</v>
      </c>
      <c r="W131" s="55" t="s">
        <v>11</v>
      </c>
      <c r="X131" s="55" t="s">
        <v>11</v>
      </c>
      <c r="Y131" s="55" t="s">
        <v>11</v>
      </c>
      <c r="Z131" s="55" t="s">
        <v>11</v>
      </c>
    </row>
    <row r="132" spans="1:26" s="6" customFormat="1" ht="70.150000000000006" customHeight="1" x14ac:dyDescent="0.2">
      <c r="A132" s="107"/>
      <c r="B132" s="81"/>
      <c r="C132" s="56"/>
      <c r="D132" s="81"/>
      <c r="E132" s="81"/>
      <c r="F132" s="15" t="s">
        <v>54</v>
      </c>
      <c r="G132" s="24">
        <f t="shared" si="73"/>
        <v>62376925.030000001</v>
      </c>
      <c r="H132" s="26">
        <f>H138</f>
        <v>4745077.42</v>
      </c>
      <c r="I132" s="26">
        <f t="shared" ref="I132:M133" si="109">I138</f>
        <v>5372250.8099999996</v>
      </c>
      <c r="J132" s="26">
        <f t="shared" si="109"/>
        <v>5738895.4799999995</v>
      </c>
      <c r="K132" s="26">
        <f t="shared" si="109"/>
        <v>7825518.2800000003</v>
      </c>
      <c r="L132" s="26">
        <f t="shared" si="109"/>
        <v>13952584.309999999</v>
      </c>
      <c r="M132" s="26">
        <f t="shared" si="109"/>
        <v>10064755.73</v>
      </c>
      <c r="N132" s="26">
        <f t="shared" ref="N132:O132" si="110">N138</f>
        <v>7602613</v>
      </c>
      <c r="O132" s="26">
        <f t="shared" si="110"/>
        <v>7075230</v>
      </c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6" s="6" customFormat="1" ht="70.150000000000006" customHeight="1" x14ac:dyDescent="0.2">
      <c r="A133" s="108"/>
      <c r="B133" s="82"/>
      <c r="C133" s="57"/>
      <c r="D133" s="82"/>
      <c r="E133" s="82"/>
      <c r="F133" s="16" t="s">
        <v>55</v>
      </c>
      <c r="G133" s="24">
        <f t="shared" si="73"/>
        <v>115223.59000000001</v>
      </c>
      <c r="H133" s="26">
        <f>H139</f>
        <v>0</v>
      </c>
      <c r="I133" s="26">
        <f t="shared" si="109"/>
        <v>90846.07</v>
      </c>
      <c r="J133" s="26">
        <f t="shared" si="109"/>
        <v>0</v>
      </c>
      <c r="K133" s="26">
        <f t="shared" si="109"/>
        <v>0</v>
      </c>
      <c r="L133" s="26">
        <f t="shared" si="109"/>
        <v>24377.52</v>
      </c>
      <c r="M133" s="26">
        <f t="shared" si="109"/>
        <v>0</v>
      </c>
      <c r="N133" s="26">
        <f t="shared" ref="N133:O133" si="111">N139</f>
        <v>0</v>
      </c>
      <c r="O133" s="26">
        <f t="shared" si="111"/>
        <v>0</v>
      </c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</row>
    <row r="134" spans="1:26" s="6" customFormat="1" ht="47.25" hidden="1" customHeight="1" x14ac:dyDescent="0.2">
      <c r="A134" s="136"/>
      <c r="B134" s="80"/>
      <c r="C134" s="55"/>
      <c r="D134" s="55"/>
      <c r="E134" s="80"/>
      <c r="F134" s="14"/>
      <c r="G134" s="24">
        <f t="shared" si="73"/>
        <v>0</v>
      </c>
      <c r="H134" s="26"/>
      <c r="I134" s="26"/>
      <c r="J134" s="26"/>
      <c r="K134" s="26"/>
      <c r="L134" s="26"/>
      <c r="M134" s="26"/>
      <c r="N134" s="26"/>
      <c r="O134" s="26"/>
      <c r="P134" s="141"/>
      <c r="Q134" s="55"/>
      <c r="R134" s="83"/>
      <c r="S134" s="58"/>
      <c r="T134" s="58"/>
      <c r="U134" s="58"/>
      <c r="V134" s="58"/>
      <c r="W134" s="58"/>
      <c r="X134" s="58"/>
      <c r="Y134" s="58"/>
      <c r="Z134" s="58"/>
    </row>
    <row r="135" spans="1:26" s="6" customFormat="1" ht="56.25" hidden="1" customHeight="1" x14ac:dyDescent="0.2">
      <c r="A135" s="137"/>
      <c r="B135" s="81"/>
      <c r="C135" s="56"/>
      <c r="D135" s="56"/>
      <c r="E135" s="81"/>
      <c r="F135" s="15"/>
      <c r="G135" s="24">
        <f t="shared" si="73"/>
        <v>0</v>
      </c>
      <c r="H135" s="26"/>
      <c r="I135" s="26"/>
      <c r="J135" s="26"/>
      <c r="K135" s="26"/>
      <c r="L135" s="26"/>
      <c r="M135" s="26"/>
      <c r="N135" s="26"/>
      <c r="O135" s="26"/>
      <c r="P135" s="141"/>
      <c r="Q135" s="56"/>
      <c r="R135" s="83"/>
      <c r="S135" s="59"/>
      <c r="T135" s="59"/>
      <c r="U135" s="59"/>
      <c r="V135" s="59"/>
      <c r="W135" s="59"/>
      <c r="X135" s="59"/>
      <c r="Y135" s="59"/>
      <c r="Z135" s="59"/>
    </row>
    <row r="136" spans="1:26" s="6" customFormat="1" ht="1.9" hidden="1" customHeight="1" x14ac:dyDescent="0.2">
      <c r="A136" s="138"/>
      <c r="B136" s="82"/>
      <c r="C136" s="57"/>
      <c r="D136" s="57"/>
      <c r="E136" s="82"/>
      <c r="F136" s="16"/>
      <c r="G136" s="24">
        <f t="shared" si="73"/>
        <v>0</v>
      </c>
      <c r="H136" s="26"/>
      <c r="I136" s="26"/>
      <c r="J136" s="26"/>
      <c r="K136" s="26"/>
      <c r="L136" s="26"/>
      <c r="M136" s="26"/>
      <c r="N136" s="26"/>
      <c r="O136" s="26"/>
      <c r="P136" s="142"/>
      <c r="Q136" s="57"/>
      <c r="R136" s="83"/>
      <c r="S136" s="60"/>
      <c r="T136" s="60"/>
      <c r="U136" s="60"/>
      <c r="V136" s="60"/>
      <c r="W136" s="60"/>
      <c r="X136" s="60"/>
      <c r="Y136" s="60"/>
      <c r="Z136" s="60"/>
    </row>
    <row r="137" spans="1:26" s="6" customFormat="1" ht="59.25" customHeight="1" x14ac:dyDescent="0.2">
      <c r="A137" s="136" t="s">
        <v>92</v>
      </c>
      <c r="B137" s="80" t="s">
        <v>140</v>
      </c>
      <c r="C137" s="55">
        <v>2020</v>
      </c>
      <c r="D137" s="80">
        <v>2027</v>
      </c>
      <c r="E137" s="80" t="s">
        <v>21</v>
      </c>
      <c r="F137" s="14" t="s">
        <v>13</v>
      </c>
      <c r="G137" s="24">
        <f t="shared" si="73"/>
        <v>62492148.620000005</v>
      </c>
      <c r="H137" s="34">
        <f t="shared" ref="H137:M137" si="112">H138+H139</f>
        <v>4745077.42</v>
      </c>
      <c r="I137" s="34">
        <f t="shared" si="112"/>
        <v>5463096.8799999999</v>
      </c>
      <c r="J137" s="34">
        <f t="shared" si="112"/>
        <v>5738895.4799999995</v>
      </c>
      <c r="K137" s="34">
        <f t="shared" si="112"/>
        <v>7825518.2800000003</v>
      </c>
      <c r="L137" s="34">
        <f t="shared" si="112"/>
        <v>13976961.829999998</v>
      </c>
      <c r="M137" s="34">
        <f t="shared" si="112"/>
        <v>10064755.73</v>
      </c>
      <c r="N137" s="34">
        <f t="shared" ref="N137:O137" si="113">N138+N139</f>
        <v>7602613</v>
      </c>
      <c r="O137" s="34">
        <f t="shared" si="113"/>
        <v>7075230</v>
      </c>
      <c r="P137" s="55" t="s">
        <v>11</v>
      </c>
      <c r="Q137" s="55" t="s">
        <v>11</v>
      </c>
      <c r="R137" s="55" t="s">
        <v>11</v>
      </c>
      <c r="S137" s="55" t="s">
        <v>11</v>
      </c>
      <c r="T137" s="55" t="s">
        <v>11</v>
      </c>
      <c r="U137" s="55" t="s">
        <v>11</v>
      </c>
      <c r="V137" s="55" t="s">
        <v>11</v>
      </c>
      <c r="W137" s="55" t="s">
        <v>11</v>
      </c>
      <c r="X137" s="55" t="s">
        <v>11</v>
      </c>
      <c r="Y137" s="55" t="s">
        <v>11</v>
      </c>
      <c r="Z137" s="55" t="s">
        <v>11</v>
      </c>
    </row>
    <row r="138" spans="1:26" s="6" customFormat="1" ht="58.5" customHeight="1" x14ac:dyDescent="0.2">
      <c r="A138" s="137"/>
      <c r="B138" s="81"/>
      <c r="C138" s="56"/>
      <c r="D138" s="81"/>
      <c r="E138" s="81"/>
      <c r="F138" s="15" t="s">
        <v>54</v>
      </c>
      <c r="G138" s="24">
        <f t="shared" si="73"/>
        <v>62376925.030000001</v>
      </c>
      <c r="H138" s="34">
        <f>H147+H141+H144+H150+H153+H165</f>
        <v>4745077.42</v>
      </c>
      <c r="I138" s="34">
        <f t="shared" ref="I138:J138" si="114">I147+I141+I144+I150+I153+I165</f>
        <v>5372250.8099999996</v>
      </c>
      <c r="J138" s="34">
        <f t="shared" si="114"/>
        <v>5738895.4799999995</v>
      </c>
      <c r="K138" s="34">
        <f>K147+K141+K144+K150+K153+K165+K168</f>
        <v>7825518.2800000003</v>
      </c>
      <c r="L138" s="25">
        <f>L147+L141+L144+L150+L153+L165+L168+L171</f>
        <v>13952584.309999999</v>
      </c>
      <c r="M138" s="25">
        <f t="shared" ref="M138:O139" si="115">M147+M141+M144+M150+M153+M165+M168+M171</f>
        <v>10064755.73</v>
      </c>
      <c r="N138" s="25">
        <f t="shared" ref="N138" si="116">N147+N141+N144+N150+N153+N165+N168+N171</f>
        <v>7602613</v>
      </c>
      <c r="O138" s="25">
        <f t="shared" si="115"/>
        <v>7075230</v>
      </c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</row>
    <row r="139" spans="1:26" s="6" customFormat="1" ht="53.25" customHeight="1" x14ac:dyDescent="0.2">
      <c r="A139" s="138"/>
      <c r="B139" s="82"/>
      <c r="C139" s="57"/>
      <c r="D139" s="82"/>
      <c r="E139" s="82"/>
      <c r="F139" s="16" t="s">
        <v>55</v>
      </c>
      <c r="G139" s="24">
        <f t="shared" si="73"/>
        <v>115223.59000000001</v>
      </c>
      <c r="H139" s="26">
        <f>H148+H142+H145+H151+H154+H166</f>
        <v>0</v>
      </c>
      <c r="I139" s="26">
        <f t="shared" ref="I139:J139" si="117">I148+I142+I145+I151+I154+I166</f>
        <v>90846.07</v>
      </c>
      <c r="J139" s="26">
        <f t="shared" si="117"/>
        <v>0</v>
      </c>
      <c r="K139" s="26">
        <f>K148+K142+K145+K151+K154+K166+K169</f>
        <v>0</v>
      </c>
      <c r="L139" s="25">
        <f>L148+L142+L145+L151+L154+L166+L169+L172</f>
        <v>24377.52</v>
      </c>
      <c r="M139" s="25">
        <f t="shared" si="115"/>
        <v>0</v>
      </c>
      <c r="N139" s="25">
        <f t="shared" ref="N139" si="118">N148+N142+N145+N151+N154+N166+N169+N172</f>
        <v>0</v>
      </c>
      <c r="O139" s="25">
        <f t="shared" si="115"/>
        <v>0</v>
      </c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s="6" customFormat="1" ht="63.6" customHeight="1" x14ac:dyDescent="0.2">
      <c r="A140" s="136" t="s">
        <v>142</v>
      </c>
      <c r="B140" s="80" t="s">
        <v>181</v>
      </c>
      <c r="C140" s="55">
        <v>2020</v>
      </c>
      <c r="D140" s="80">
        <v>2027</v>
      </c>
      <c r="E140" s="80" t="s">
        <v>21</v>
      </c>
      <c r="F140" s="14" t="s">
        <v>13</v>
      </c>
      <c r="G140" s="24">
        <f t="shared" si="73"/>
        <v>37733826.159999996</v>
      </c>
      <c r="H140" s="34">
        <f t="shared" ref="H140:I140" si="119">H141+H142</f>
        <v>2959073.7</v>
      </c>
      <c r="I140" s="34">
        <f t="shared" si="119"/>
        <v>2852425.03</v>
      </c>
      <c r="J140" s="34">
        <f>J141+J142</f>
        <v>3392564.82</v>
      </c>
      <c r="K140" s="34">
        <f t="shared" ref="K140:M140" si="120">K141+K142</f>
        <v>4967847.6399999997</v>
      </c>
      <c r="L140" s="34">
        <f t="shared" si="120"/>
        <v>10252399.449999999</v>
      </c>
      <c r="M140" s="34">
        <f t="shared" si="120"/>
        <v>6020392.7199999997</v>
      </c>
      <c r="N140" s="34">
        <f t="shared" ref="N140:O140" si="121">N141+N142</f>
        <v>3883252.9</v>
      </c>
      <c r="O140" s="34">
        <f t="shared" si="121"/>
        <v>3405869.9</v>
      </c>
      <c r="P140" s="149" t="s">
        <v>141</v>
      </c>
      <c r="Q140" s="55" t="s">
        <v>14</v>
      </c>
      <c r="R140" s="88">
        <v>100</v>
      </c>
      <c r="S140" s="58">
        <v>100</v>
      </c>
      <c r="T140" s="58">
        <v>100</v>
      </c>
      <c r="U140" s="58">
        <v>100</v>
      </c>
      <c r="V140" s="58">
        <v>100</v>
      </c>
      <c r="W140" s="58">
        <v>100</v>
      </c>
      <c r="X140" s="58">
        <v>100</v>
      </c>
      <c r="Y140" s="58">
        <v>100</v>
      </c>
      <c r="Z140" s="58">
        <v>100</v>
      </c>
    </row>
    <row r="141" spans="1:26" s="6" customFormat="1" ht="64.900000000000006" customHeight="1" x14ac:dyDescent="0.2">
      <c r="A141" s="137"/>
      <c r="B141" s="81"/>
      <c r="C141" s="56"/>
      <c r="D141" s="81"/>
      <c r="E141" s="81"/>
      <c r="F141" s="15" t="s">
        <v>54</v>
      </c>
      <c r="G141" s="24">
        <f t="shared" si="73"/>
        <v>37733826.159999996</v>
      </c>
      <c r="H141" s="26">
        <v>2959073.7</v>
      </c>
      <c r="I141" s="26">
        <v>2852425.03</v>
      </c>
      <c r="J141" s="26">
        <v>3392564.82</v>
      </c>
      <c r="K141" s="26">
        <v>4967847.6399999997</v>
      </c>
      <c r="L141" s="26">
        <v>10252399.449999999</v>
      </c>
      <c r="M141" s="26">
        <v>6020392.7199999997</v>
      </c>
      <c r="N141" s="26">
        <v>3883252.9</v>
      </c>
      <c r="O141" s="26">
        <v>3405869.9</v>
      </c>
      <c r="P141" s="149"/>
      <c r="Q141" s="56"/>
      <c r="R141" s="88"/>
      <c r="S141" s="59"/>
      <c r="T141" s="59"/>
      <c r="U141" s="59"/>
      <c r="V141" s="59"/>
      <c r="W141" s="59"/>
      <c r="X141" s="59"/>
      <c r="Y141" s="59"/>
      <c r="Z141" s="59"/>
    </row>
    <row r="142" spans="1:26" s="6" customFormat="1" ht="51.6" customHeight="1" x14ac:dyDescent="0.2">
      <c r="A142" s="138"/>
      <c r="B142" s="82"/>
      <c r="C142" s="57"/>
      <c r="D142" s="82"/>
      <c r="E142" s="82"/>
      <c r="F142" s="16" t="s">
        <v>55</v>
      </c>
      <c r="G142" s="24">
        <f t="shared" si="73"/>
        <v>0</v>
      </c>
      <c r="H142" s="26">
        <v>0</v>
      </c>
      <c r="I142" s="26">
        <v>0</v>
      </c>
      <c r="J142" s="26">
        <v>0</v>
      </c>
      <c r="K142" s="26">
        <v>0</v>
      </c>
      <c r="L142" s="26">
        <v>0</v>
      </c>
      <c r="M142" s="26">
        <v>0</v>
      </c>
      <c r="N142" s="26">
        <v>0</v>
      </c>
      <c r="O142" s="26">
        <v>0</v>
      </c>
      <c r="P142" s="149"/>
      <c r="Q142" s="57"/>
      <c r="R142" s="88"/>
      <c r="S142" s="60"/>
      <c r="T142" s="60"/>
      <c r="U142" s="60"/>
      <c r="V142" s="60"/>
      <c r="W142" s="60"/>
      <c r="X142" s="60"/>
      <c r="Y142" s="60"/>
      <c r="Z142" s="60"/>
    </row>
    <row r="143" spans="1:26" s="6" customFormat="1" ht="54" customHeight="1" x14ac:dyDescent="0.2">
      <c r="A143" s="136" t="s">
        <v>143</v>
      </c>
      <c r="B143" s="80" t="s">
        <v>144</v>
      </c>
      <c r="C143" s="55">
        <v>2020</v>
      </c>
      <c r="D143" s="80">
        <v>2027</v>
      </c>
      <c r="E143" s="80" t="s">
        <v>21</v>
      </c>
      <c r="F143" s="14" t="s">
        <v>13</v>
      </c>
      <c r="G143" s="24">
        <f t="shared" si="73"/>
        <v>2089253.57</v>
      </c>
      <c r="H143" s="26">
        <f t="shared" ref="H143:I143" si="122">H144+H145</f>
        <v>207964.63</v>
      </c>
      <c r="I143" s="26">
        <f t="shared" si="122"/>
        <v>471991.63</v>
      </c>
      <c r="J143" s="26">
        <f>J144+J145</f>
        <v>348272.12</v>
      </c>
      <c r="K143" s="26">
        <f t="shared" ref="K143:M143" si="123">K144+K145</f>
        <v>284286.69</v>
      </c>
      <c r="L143" s="26">
        <f t="shared" si="123"/>
        <v>146738.5</v>
      </c>
      <c r="M143" s="26">
        <f t="shared" si="123"/>
        <v>280000</v>
      </c>
      <c r="N143" s="26">
        <f t="shared" ref="N143:O143" si="124">N144+N145</f>
        <v>200000</v>
      </c>
      <c r="O143" s="26">
        <f t="shared" si="124"/>
        <v>150000</v>
      </c>
      <c r="P143" s="140" t="s">
        <v>56</v>
      </c>
      <c r="Q143" s="55" t="s">
        <v>64</v>
      </c>
      <c r="R143" s="88">
        <f>SUM(S143:AA145)</f>
        <v>130</v>
      </c>
      <c r="S143" s="58">
        <v>20</v>
      </c>
      <c r="T143" s="58">
        <v>20</v>
      </c>
      <c r="U143" s="58">
        <v>20</v>
      </c>
      <c r="V143" s="58">
        <v>20</v>
      </c>
      <c r="W143" s="58">
        <v>20</v>
      </c>
      <c r="X143" s="58">
        <v>10</v>
      </c>
      <c r="Y143" s="58">
        <v>10</v>
      </c>
      <c r="Z143" s="58">
        <v>10</v>
      </c>
    </row>
    <row r="144" spans="1:26" s="6" customFormat="1" ht="59.25" customHeight="1" x14ac:dyDescent="0.2">
      <c r="A144" s="137"/>
      <c r="B144" s="81"/>
      <c r="C144" s="56"/>
      <c r="D144" s="81"/>
      <c r="E144" s="81"/>
      <c r="F144" s="15" t="s">
        <v>54</v>
      </c>
      <c r="G144" s="24">
        <f t="shared" si="73"/>
        <v>2089253.57</v>
      </c>
      <c r="H144" s="26">
        <v>207964.63</v>
      </c>
      <c r="I144" s="26">
        <v>471991.63</v>
      </c>
      <c r="J144" s="26">
        <v>348272.12</v>
      </c>
      <c r="K144" s="26">
        <v>284286.69</v>
      </c>
      <c r="L144" s="26">
        <v>146738.5</v>
      </c>
      <c r="M144" s="26">
        <v>280000</v>
      </c>
      <c r="N144" s="26">
        <v>200000</v>
      </c>
      <c r="O144" s="26">
        <v>150000</v>
      </c>
      <c r="P144" s="141"/>
      <c r="Q144" s="56"/>
      <c r="R144" s="88"/>
      <c r="S144" s="59"/>
      <c r="T144" s="59"/>
      <c r="U144" s="59"/>
      <c r="V144" s="59"/>
      <c r="W144" s="59"/>
      <c r="X144" s="59"/>
      <c r="Y144" s="59"/>
      <c r="Z144" s="59"/>
    </row>
    <row r="145" spans="1:26" s="6" customFormat="1" ht="36" customHeight="1" x14ac:dyDescent="0.2">
      <c r="A145" s="138"/>
      <c r="B145" s="82"/>
      <c r="C145" s="57"/>
      <c r="D145" s="82"/>
      <c r="E145" s="82"/>
      <c r="F145" s="16" t="s">
        <v>55</v>
      </c>
      <c r="G145" s="24">
        <f t="shared" si="73"/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</v>
      </c>
      <c r="M145" s="26">
        <v>0</v>
      </c>
      <c r="N145" s="26">
        <v>0</v>
      </c>
      <c r="O145" s="26">
        <v>0</v>
      </c>
      <c r="P145" s="142"/>
      <c r="Q145" s="57"/>
      <c r="R145" s="88"/>
      <c r="S145" s="60"/>
      <c r="T145" s="60"/>
      <c r="U145" s="60"/>
      <c r="V145" s="60"/>
      <c r="W145" s="60"/>
      <c r="X145" s="60"/>
      <c r="Y145" s="60"/>
      <c r="Z145" s="60"/>
    </row>
    <row r="146" spans="1:26" s="6" customFormat="1" ht="54" customHeight="1" x14ac:dyDescent="0.2">
      <c r="A146" s="136" t="s">
        <v>235</v>
      </c>
      <c r="B146" s="80" t="s">
        <v>145</v>
      </c>
      <c r="C146" s="55">
        <v>2020</v>
      </c>
      <c r="D146" s="80">
        <v>2027</v>
      </c>
      <c r="E146" s="80" t="s">
        <v>21</v>
      </c>
      <c r="F146" s="14" t="s">
        <v>13</v>
      </c>
      <c r="G146" s="24">
        <f t="shared" ref="G146:G209" si="125">SUM(H146:O146)</f>
        <v>22463857.800000001</v>
      </c>
      <c r="H146" s="34">
        <f t="shared" ref="H146:I146" si="126">H147+H148</f>
        <v>1578039.09</v>
      </c>
      <c r="I146" s="34">
        <f t="shared" si="126"/>
        <v>2047834.15</v>
      </c>
      <c r="J146" s="34">
        <f>J147+J148</f>
        <v>1998058.54</v>
      </c>
      <c r="K146" s="34">
        <f t="shared" ref="K146:M146" si="127">K147+K148</f>
        <v>2483893.9500000002</v>
      </c>
      <c r="L146" s="34">
        <f t="shared" si="127"/>
        <v>3552948.86</v>
      </c>
      <c r="M146" s="34">
        <f t="shared" si="127"/>
        <v>3764363.01</v>
      </c>
      <c r="N146" s="34">
        <f t="shared" ref="N146:O146" si="128">N147+N148</f>
        <v>3519360.1</v>
      </c>
      <c r="O146" s="34">
        <f t="shared" si="128"/>
        <v>3519360.1</v>
      </c>
      <c r="P146" s="38" t="s">
        <v>65</v>
      </c>
      <c r="Q146" s="55" t="s">
        <v>20</v>
      </c>
      <c r="R146" s="37">
        <v>0</v>
      </c>
      <c r="S146" s="37">
        <v>0</v>
      </c>
      <c r="T146" s="37" t="s">
        <v>233</v>
      </c>
      <c r="U146" s="37" t="s">
        <v>233</v>
      </c>
      <c r="V146" s="37" t="s">
        <v>233</v>
      </c>
      <c r="W146" s="37" t="s">
        <v>233</v>
      </c>
      <c r="X146" s="37" t="s">
        <v>233</v>
      </c>
      <c r="Y146" s="39" t="s">
        <v>233</v>
      </c>
      <c r="Z146" s="37" t="s">
        <v>233</v>
      </c>
    </row>
    <row r="147" spans="1:26" s="6" customFormat="1" ht="66" customHeight="1" x14ac:dyDescent="0.2">
      <c r="A147" s="137"/>
      <c r="B147" s="81"/>
      <c r="C147" s="56"/>
      <c r="D147" s="81"/>
      <c r="E147" s="81"/>
      <c r="F147" s="15" t="s">
        <v>54</v>
      </c>
      <c r="G147" s="24">
        <f t="shared" si="125"/>
        <v>22463857.800000001</v>
      </c>
      <c r="H147" s="26">
        <v>1578039.09</v>
      </c>
      <c r="I147" s="26">
        <v>2047834.15</v>
      </c>
      <c r="J147" s="26">
        <v>1998058.54</v>
      </c>
      <c r="K147" s="26">
        <v>2483893.9500000002</v>
      </c>
      <c r="L147" s="26">
        <v>3552948.86</v>
      </c>
      <c r="M147" s="26">
        <v>3764363.01</v>
      </c>
      <c r="N147" s="26">
        <v>3519360.1</v>
      </c>
      <c r="O147" s="26">
        <v>3519360.1</v>
      </c>
      <c r="P147" s="80" t="s">
        <v>232</v>
      </c>
      <c r="Q147" s="56"/>
      <c r="R147" s="55">
        <v>0</v>
      </c>
      <c r="S147" s="55" t="s">
        <v>233</v>
      </c>
      <c r="T147" s="55">
        <v>0</v>
      </c>
      <c r="U147" s="55">
        <v>0</v>
      </c>
      <c r="V147" s="55">
        <v>0</v>
      </c>
      <c r="W147" s="55">
        <v>0</v>
      </c>
      <c r="X147" s="55">
        <v>0</v>
      </c>
      <c r="Y147" s="55">
        <v>0</v>
      </c>
      <c r="Z147" s="55">
        <v>0</v>
      </c>
    </row>
    <row r="148" spans="1:26" s="6" customFormat="1" ht="39.75" customHeight="1" x14ac:dyDescent="0.2">
      <c r="A148" s="138"/>
      <c r="B148" s="82"/>
      <c r="C148" s="57"/>
      <c r="D148" s="82"/>
      <c r="E148" s="82"/>
      <c r="F148" s="16" t="s">
        <v>55</v>
      </c>
      <c r="G148" s="24">
        <f t="shared" si="125"/>
        <v>0</v>
      </c>
      <c r="H148" s="26">
        <v>0</v>
      </c>
      <c r="I148" s="26">
        <v>0</v>
      </c>
      <c r="J148" s="26">
        <v>0</v>
      </c>
      <c r="K148" s="26">
        <v>0</v>
      </c>
      <c r="L148" s="26">
        <v>0</v>
      </c>
      <c r="M148" s="26">
        <v>0</v>
      </c>
      <c r="N148" s="26">
        <v>0</v>
      </c>
      <c r="O148" s="26">
        <v>0</v>
      </c>
      <c r="P148" s="82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s="6" customFormat="1" ht="56.25" hidden="1" customHeight="1" x14ac:dyDescent="0.2">
      <c r="A149" s="136"/>
      <c r="B149" s="80"/>
      <c r="C149" s="55"/>
      <c r="D149" s="55"/>
      <c r="E149" s="80"/>
      <c r="F149" s="14"/>
      <c r="G149" s="24">
        <f t="shared" si="125"/>
        <v>0</v>
      </c>
      <c r="H149" s="26"/>
      <c r="I149" s="26"/>
      <c r="J149" s="26"/>
      <c r="K149" s="26"/>
      <c r="L149" s="26"/>
      <c r="M149" s="26"/>
      <c r="N149" s="26"/>
      <c r="O149" s="26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s="6" customFormat="1" ht="56.25" hidden="1" customHeight="1" x14ac:dyDescent="0.2">
      <c r="A150" s="137"/>
      <c r="B150" s="81"/>
      <c r="C150" s="56"/>
      <c r="D150" s="56"/>
      <c r="E150" s="81"/>
      <c r="F150" s="15"/>
      <c r="G150" s="24">
        <f t="shared" si="125"/>
        <v>0</v>
      </c>
      <c r="H150" s="26"/>
      <c r="I150" s="26"/>
      <c r="J150" s="26"/>
      <c r="K150" s="26"/>
      <c r="L150" s="26"/>
      <c r="M150" s="26"/>
      <c r="N150" s="26"/>
      <c r="O150" s="2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</row>
    <row r="151" spans="1:26" s="6" customFormat="1" ht="56.25" hidden="1" customHeight="1" x14ac:dyDescent="0.2">
      <c r="A151" s="138"/>
      <c r="B151" s="82"/>
      <c r="C151" s="57"/>
      <c r="D151" s="57"/>
      <c r="E151" s="82"/>
      <c r="F151" s="16"/>
      <c r="G151" s="24">
        <f t="shared" si="125"/>
        <v>0</v>
      </c>
      <c r="H151" s="26"/>
      <c r="I151" s="26"/>
      <c r="J151" s="26"/>
      <c r="K151" s="26"/>
      <c r="L151" s="26"/>
      <c r="M151" s="26"/>
      <c r="N151" s="26"/>
      <c r="O151" s="26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s="6" customFormat="1" ht="56.25" hidden="1" customHeight="1" x14ac:dyDescent="0.2">
      <c r="A152" s="136"/>
      <c r="B152" s="80"/>
      <c r="C152" s="55"/>
      <c r="D152" s="55"/>
      <c r="E152" s="80"/>
      <c r="F152" s="14"/>
      <c r="G152" s="24">
        <f t="shared" si="125"/>
        <v>0</v>
      </c>
      <c r="H152" s="26"/>
      <c r="I152" s="26"/>
      <c r="J152" s="26"/>
      <c r="K152" s="26"/>
      <c r="L152" s="26"/>
      <c r="M152" s="26"/>
      <c r="N152" s="26"/>
      <c r="O152" s="26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s="6" customFormat="1" ht="56.25" hidden="1" customHeight="1" x14ac:dyDescent="0.2">
      <c r="A153" s="137"/>
      <c r="B153" s="81"/>
      <c r="C153" s="56"/>
      <c r="D153" s="56"/>
      <c r="E153" s="81"/>
      <c r="F153" s="15"/>
      <c r="G153" s="24">
        <f t="shared" si="125"/>
        <v>0</v>
      </c>
      <c r="H153" s="26"/>
      <c r="I153" s="26"/>
      <c r="J153" s="26"/>
      <c r="K153" s="26"/>
      <c r="L153" s="26"/>
      <c r="M153" s="26"/>
      <c r="N153" s="26"/>
      <c r="O153" s="2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</row>
    <row r="154" spans="1:26" s="6" customFormat="1" ht="56.25" hidden="1" customHeight="1" x14ac:dyDescent="0.2">
      <c r="A154" s="138"/>
      <c r="B154" s="82"/>
      <c r="C154" s="57"/>
      <c r="D154" s="57"/>
      <c r="E154" s="82"/>
      <c r="F154" s="16"/>
      <c r="G154" s="24">
        <f t="shared" si="125"/>
        <v>0</v>
      </c>
      <c r="H154" s="26"/>
      <c r="I154" s="26"/>
      <c r="J154" s="26"/>
      <c r="K154" s="26"/>
      <c r="L154" s="26"/>
      <c r="M154" s="26"/>
      <c r="N154" s="26"/>
      <c r="O154" s="26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 s="6" customFormat="1" ht="56.25" hidden="1" customHeight="1" x14ac:dyDescent="0.2">
      <c r="A155" s="136"/>
      <c r="B155" s="80"/>
      <c r="C155" s="55"/>
      <c r="D155" s="55"/>
      <c r="E155" s="80"/>
      <c r="F155" s="14"/>
      <c r="G155" s="24">
        <f t="shared" si="125"/>
        <v>0</v>
      </c>
      <c r="H155" s="26"/>
      <c r="I155" s="26"/>
      <c r="J155" s="26"/>
      <c r="K155" s="26"/>
      <c r="L155" s="26"/>
      <c r="M155" s="26"/>
      <c r="N155" s="26"/>
      <c r="O155" s="26"/>
      <c r="P155" s="141"/>
      <c r="Q155" s="55"/>
      <c r="R155" s="83"/>
      <c r="S155" s="58"/>
      <c r="T155" s="58"/>
      <c r="U155" s="58"/>
      <c r="V155" s="58"/>
      <c r="W155" s="58"/>
      <c r="X155" s="58"/>
      <c r="Y155" s="58"/>
      <c r="Z155" s="58"/>
    </row>
    <row r="156" spans="1:26" s="6" customFormat="1" ht="56.25" hidden="1" customHeight="1" x14ac:dyDescent="0.2">
      <c r="A156" s="137"/>
      <c r="B156" s="81"/>
      <c r="C156" s="56"/>
      <c r="D156" s="56"/>
      <c r="E156" s="81"/>
      <c r="F156" s="15"/>
      <c r="G156" s="24">
        <f t="shared" si="125"/>
        <v>0</v>
      </c>
      <c r="H156" s="26"/>
      <c r="I156" s="26"/>
      <c r="J156" s="26"/>
      <c r="K156" s="26"/>
      <c r="L156" s="26"/>
      <c r="M156" s="26"/>
      <c r="N156" s="26"/>
      <c r="O156" s="26"/>
      <c r="P156" s="141"/>
      <c r="Q156" s="56"/>
      <c r="R156" s="83"/>
      <c r="S156" s="59"/>
      <c r="T156" s="59"/>
      <c r="U156" s="59"/>
      <c r="V156" s="59"/>
      <c r="W156" s="59"/>
      <c r="X156" s="59"/>
      <c r="Y156" s="59"/>
      <c r="Z156" s="59"/>
    </row>
    <row r="157" spans="1:26" s="6" customFormat="1" ht="39" hidden="1" customHeight="1" x14ac:dyDescent="0.2">
      <c r="A157" s="138"/>
      <c r="B157" s="82"/>
      <c r="C157" s="57"/>
      <c r="D157" s="57"/>
      <c r="E157" s="82"/>
      <c r="F157" s="16"/>
      <c r="G157" s="24">
        <f t="shared" si="125"/>
        <v>0</v>
      </c>
      <c r="H157" s="26"/>
      <c r="I157" s="26"/>
      <c r="J157" s="26"/>
      <c r="K157" s="26"/>
      <c r="L157" s="26"/>
      <c r="M157" s="26"/>
      <c r="N157" s="26"/>
      <c r="O157" s="26"/>
      <c r="P157" s="142"/>
      <c r="Q157" s="57"/>
      <c r="R157" s="83"/>
      <c r="S157" s="60"/>
      <c r="T157" s="60"/>
      <c r="U157" s="60"/>
      <c r="V157" s="60"/>
      <c r="W157" s="60"/>
      <c r="X157" s="60"/>
      <c r="Y157" s="60"/>
      <c r="Z157" s="60"/>
    </row>
    <row r="158" spans="1:26" s="7" customFormat="1" ht="56.25" hidden="1" customHeight="1" x14ac:dyDescent="0.2">
      <c r="A158" s="136" t="s">
        <v>88</v>
      </c>
      <c r="B158" s="143" t="s">
        <v>75</v>
      </c>
      <c r="C158" s="146">
        <v>2018</v>
      </c>
      <c r="D158" s="146">
        <v>2018</v>
      </c>
      <c r="E158" s="143" t="s">
        <v>21</v>
      </c>
      <c r="F158" s="17" t="s">
        <v>13</v>
      </c>
      <c r="G158" s="24">
        <f t="shared" si="125"/>
        <v>0</v>
      </c>
      <c r="H158" s="27"/>
      <c r="I158" s="27"/>
      <c r="J158" s="27"/>
      <c r="K158" s="27"/>
      <c r="L158" s="27"/>
      <c r="M158" s="27"/>
      <c r="N158" s="27"/>
      <c r="O158" s="27"/>
      <c r="P158" s="156" t="s">
        <v>76</v>
      </c>
      <c r="Q158" s="146" t="s">
        <v>72</v>
      </c>
      <c r="R158" s="158" t="e">
        <f>#REF!+T158+U158+V158+X158</f>
        <v>#REF!</v>
      </c>
      <c r="S158" s="66">
        <v>0</v>
      </c>
      <c r="T158" s="66">
        <v>0</v>
      </c>
      <c r="U158" s="66">
        <v>1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</row>
    <row r="159" spans="1:26" s="7" customFormat="1" ht="56.25" hidden="1" customHeight="1" x14ac:dyDescent="0.2">
      <c r="A159" s="137"/>
      <c r="B159" s="144"/>
      <c r="C159" s="147"/>
      <c r="D159" s="147"/>
      <c r="E159" s="144"/>
      <c r="F159" s="18" t="s">
        <v>54</v>
      </c>
      <c r="G159" s="24">
        <f t="shared" si="125"/>
        <v>0</v>
      </c>
      <c r="H159" s="27"/>
      <c r="I159" s="27"/>
      <c r="J159" s="27"/>
      <c r="K159" s="27"/>
      <c r="L159" s="27"/>
      <c r="M159" s="27"/>
      <c r="N159" s="27"/>
      <c r="O159" s="27"/>
      <c r="P159" s="156"/>
      <c r="Q159" s="147"/>
      <c r="R159" s="158"/>
      <c r="S159" s="67"/>
      <c r="T159" s="67"/>
      <c r="U159" s="67"/>
      <c r="V159" s="67"/>
      <c r="W159" s="67"/>
      <c r="X159" s="67"/>
      <c r="Y159" s="67"/>
      <c r="Z159" s="67"/>
    </row>
    <row r="160" spans="1:26" s="7" customFormat="1" ht="39" hidden="1" customHeight="1" x14ac:dyDescent="0.2">
      <c r="A160" s="138"/>
      <c r="B160" s="145"/>
      <c r="C160" s="148"/>
      <c r="D160" s="148"/>
      <c r="E160" s="145"/>
      <c r="F160" s="19" t="s">
        <v>55</v>
      </c>
      <c r="G160" s="24">
        <f t="shared" si="125"/>
        <v>0</v>
      </c>
      <c r="H160" s="27"/>
      <c r="I160" s="27"/>
      <c r="J160" s="27"/>
      <c r="K160" s="27"/>
      <c r="L160" s="27"/>
      <c r="M160" s="27"/>
      <c r="N160" s="27"/>
      <c r="O160" s="27"/>
      <c r="P160" s="157"/>
      <c r="Q160" s="148"/>
      <c r="R160" s="158"/>
      <c r="S160" s="68"/>
      <c r="T160" s="68"/>
      <c r="U160" s="68"/>
      <c r="V160" s="68"/>
      <c r="W160" s="68"/>
      <c r="X160" s="68"/>
      <c r="Y160" s="68"/>
      <c r="Z160" s="68"/>
    </row>
    <row r="161" spans="1:26" s="6" customFormat="1" ht="56.25" hidden="1" customHeight="1" x14ac:dyDescent="0.2">
      <c r="A161" s="136"/>
      <c r="B161" s="80"/>
      <c r="C161" s="55"/>
      <c r="D161" s="55"/>
      <c r="E161" s="80"/>
      <c r="F161" s="14"/>
      <c r="G161" s="24">
        <f t="shared" si="125"/>
        <v>0</v>
      </c>
      <c r="H161" s="26"/>
      <c r="I161" s="26"/>
      <c r="J161" s="26"/>
      <c r="K161" s="26"/>
      <c r="L161" s="26"/>
      <c r="M161" s="26"/>
      <c r="N161" s="26"/>
      <c r="O161" s="26"/>
      <c r="P161" s="140"/>
      <c r="Q161" s="55"/>
      <c r="R161" s="83"/>
      <c r="S161" s="58"/>
      <c r="T161" s="58"/>
      <c r="U161" s="89"/>
      <c r="V161" s="58"/>
      <c r="W161" s="58"/>
      <c r="X161" s="58"/>
      <c r="Y161" s="58"/>
      <c r="Z161" s="58"/>
    </row>
    <row r="162" spans="1:26" s="6" customFormat="1" ht="56.25" hidden="1" customHeight="1" x14ac:dyDescent="0.2">
      <c r="A162" s="137"/>
      <c r="B162" s="81"/>
      <c r="C162" s="56"/>
      <c r="D162" s="56"/>
      <c r="E162" s="81"/>
      <c r="F162" s="15"/>
      <c r="G162" s="24">
        <f t="shared" si="125"/>
        <v>0</v>
      </c>
      <c r="H162" s="26"/>
      <c r="I162" s="26"/>
      <c r="J162" s="26"/>
      <c r="K162" s="26"/>
      <c r="L162" s="26"/>
      <c r="M162" s="26"/>
      <c r="N162" s="26"/>
      <c r="O162" s="26"/>
      <c r="P162" s="141"/>
      <c r="Q162" s="56"/>
      <c r="R162" s="83"/>
      <c r="S162" s="59"/>
      <c r="T162" s="59"/>
      <c r="U162" s="90"/>
      <c r="V162" s="59"/>
      <c r="W162" s="59"/>
      <c r="X162" s="59"/>
      <c r="Y162" s="59"/>
      <c r="Z162" s="59"/>
    </row>
    <row r="163" spans="1:26" s="6" customFormat="1" ht="39" hidden="1" customHeight="1" x14ac:dyDescent="0.2">
      <c r="A163" s="138"/>
      <c r="B163" s="82"/>
      <c r="C163" s="57"/>
      <c r="D163" s="57"/>
      <c r="E163" s="82"/>
      <c r="F163" s="16"/>
      <c r="G163" s="24">
        <f t="shared" si="125"/>
        <v>0</v>
      </c>
      <c r="H163" s="26"/>
      <c r="I163" s="26"/>
      <c r="J163" s="26"/>
      <c r="K163" s="26"/>
      <c r="L163" s="26"/>
      <c r="M163" s="26"/>
      <c r="N163" s="26"/>
      <c r="O163" s="26"/>
      <c r="P163" s="142"/>
      <c r="Q163" s="57"/>
      <c r="R163" s="83"/>
      <c r="S163" s="60"/>
      <c r="T163" s="60"/>
      <c r="U163" s="91"/>
      <c r="V163" s="60"/>
      <c r="W163" s="60"/>
      <c r="X163" s="60"/>
      <c r="Y163" s="60"/>
      <c r="Z163" s="60"/>
    </row>
    <row r="164" spans="1:26" s="6" customFormat="1" ht="93" customHeight="1" x14ac:dyDescent="0.2">
      <c r="A164" s="136" t="s">
        <v>239</v>
      </c>
      <c r="B164" s="80" t="s">
        <v>236</v>
      </c>
      <c r="C164" s="55">
        <v>2021</v>
      </c>
      <c r="D164" s="55">
        <v>2021</v>
      </c>
      <c r="E164" s="80" t="s">
        <v>21</v>
      </c>
      <c r="F164" s="14" t="s">
        <v>13</v>
      </c>
      <c r="G164" s="24">
        <f t="shared" si="125"/>
        <v>90846.07</v>
      </c>
      <c r="H164" s="25">
        <f t="shared" ref="H164:M164" si="129">H165+H166</f>
        <v>0</v>
      </c>
      <c r="I164" s="25">
        <f t="shared" si="129"/>
        <v>90846.07</v>
      </c>
      <c r="J164" s="25">
        <f t="shared" si="129"/>
        <v>0</v>
      </c>
      <c r="K164" s="25">
        <f t="shared" si="129"/>
        <v>0</v>
      </c>
      <c r="L164" s="25">
        <f t="shared" si="129"/>
        <v>0</v>
      </c>
      <c r="M164" s="25">
        <f t="shared" si="129"/>
        <v>0</v>
      </c>
      <c r="N164" s="25">
        <f t="shared" ref="N164:O164" si="130">N165+N166</f>
        <v>0</v>
      </c>
      <c r="O164" s="25">
        <f t="shared" si="130"/>
        <v>0</v>
      </c>
      <c r="P164" s="80" t="s">
        <v>224</v>
      </c>
      <c r="Q164" s="55" t="s">
        <v>207</v>
      </c>
      <c r="R164" s="55">
        <v>100</v>
      </c>
      <c r="S164" s="55">
        <v>0</v>
      </c>
      <c r="T164" s="55">
        <v>100</v>
      </c>
      <c r="U164" s="55">
        <v>0</v>
      </c>
      <c r="V164" s="55">
        <v>0</v>
      </c>
      <c r="W164" s="55">
        <v>0</v>
      </c>
      <c r="X164" s="55">
        <v>0</v>
      </c>
      <c r="Y164" s="55">
        <v>0</v>
      </c>
      <c r="Z164" s="55">
        <v>0</v>
      </c>
    </row>
    <row r="165" spans="1:26" s="6" customFormat="1" ht="101.25" customHeight="1" x14ac:dyDescent="0.2">
      <c r="A165" s="137"/>
      <c r="B165" s="81"/>
      <c r="C165" s="56"/>
      <c r="D165" s="56"/>
      <c r="E165" s="81"/>
      <c r="F165" s="15" t="s">
        <v>54</v>
      </c>
      <c r="G165" s="24">
        <f t="shared" si="125"/>
        <v>0</v>
      </c>
      <c r="H165" s="25">
        <v>0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81"/>
      <c r="Q165" s="56"/>
      <c r="R165" s="56"/>
      <c r="S165" s="56"/>
      <c r="T165" s="56"/>
      <c r="U165" s="56"/>
      <c r="V165" s="56"/>
      <c r="W165" s="56"/>
      <c r="X165" s="56"/>
      <c r="Y165" s="56"/>
      <c r="Z165" s="56"/>
    </row>
    <row r="166" spans="1:26" s="6" customFormat="1" ht="108" customHeight="1" x14ac:dyDescent="0.2">
      <c r="A166" s="138"/>
      <c r="B166" s="82"/>
      <c r="C166" s="57"/>
      <c r="D166" s="57"/>
      <c r="E166" s="82"/>
      <c r="F166" s="16" t="s">
        <v>55</v>
      </c>
      <c r="G166" s="24">
        <f t="shared" si="125"/>
        <v>90846.07</v>
      </c>
      <c r="H166" s="25">
        <v>0</v>
      </c>
      <c r="I166" s="25">
        <v>90846.07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82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pans="1:26" s="6" customFormat="1" ht="50.25" customHeight="1" x14ac:dyDescent="0.2">
      <c r="A167" s="136" t="s">
        <v>258</v>
      </c>
      <c r="B167" s="80" t="s">
        <v>259</v>
      </c>
      <c r="C167" s="55">
        <v>2023</v>
      </c>
      <c r="D167" s="55">
        <v>2023</v>
      </c>
      <c r="E167" s="80" t="s">
        <v>21</v>
      </c>
      <c r="F167" s="14" t="s">
        <v>13</v>
      </c>
      <c r="G167" s="24">
        <f t="shared" si="125"/>
        <v>89490</v>
      </c>
      <c r="H167" s="25">
        <f t="shared" ref="H167:M167" si="131">H168+H169</f>
        <v>0</v>
      </c>
      <c r="I167" s="25">
        <f t="shared" si="131"/>
        <v>0</v>
      </c>
      <c r="J167" s="25">
        <f t="shared" si="131"/>
        <v>0</v>
      </c>
      <c r="K167" s="25">
        <f t="shared" si="131"/>
        <v>89490</v>
      </c>
      <c r="L167" s="25">
        <f t="shared" si="131"/>
        <v>0</v>
      </c>
      <c r="M167" s="25">
        <f t="shared" si="131"/>
        <v>0</v>
      </c>
      <c r="N167" s="25">
        <f t="shared" ref="N167:O167" si="132">N168+N169</f>
        <v>0</v>
      </c>
      <c r="O167" s="25">
        <f t="shared" si="132"/>
        <v>0</v>
      </c>
      <c r="P167" s="80" t="s">
        <v>260</v>
      </c>
      <c r="Q167" s="55" t="s">
        <v>64</v>
      </c>
      <c r="R167" s="55">
        <v>2</v>
      </c>
      <c r="S167" s="55">
        <v>0</v>
      </c>
      <c r="T167" s="55">
        <v>0</v>
      </c>
      <c r="U167" s="55">
        <v>0</v>
      </c>
      <c r="V167" s="55">
        <v>2</v>
      </c>
      <c r="W167" s="55">
        <v>0</v>
      </c>
      <c r="X167" s="55">
        <v>0</v>
      </c>
      <c r="Y167" s="55">
        <v>0</v>
      </c>
      <c r="Z167" s="55">
        <v>0</v>
      </c>
    </row>
    <row r="168" spans="1:26" s="6" customFormat="1" ht="53.25" customHeight="1" x14ac:dyDescent="0.2">
      <c r="A168" s="137"/>
      <c r="B168" s="81"/>
      <c r="C168" s="56"/>
      <c r="D168" s="56"/>
      <c r="E168" s="81"/>
      <c r="F168" s="15" t="s">
        <v>54</v>
      </c>
      <c r="G168" s="24">
        <f t="shared" si="125"/>
        <v>89490</v>
      </c>
      <c r="H168" s="25">
        <v>0</v>
      </c>
      <c r="I168" s="25">
        <v>0</v>
      </c>
      <c r="J168" s="25">
        <v>0</v>
      </c>
      <c r="K168" s="25">
        <v>89490</v>
      </c>
      <c r="L168" s="25">
        <v>0</v>
      </c>
      <c r="M168" s="25">
        <v>0</v>
      </c>
      <c r="N168" s="25">
        <v>0</v>
      </c>
      <c r="O168" s="25">
        <v>0</v>
      </c>
      <c r="P168" s="81"/>
      <c r="Q168" s="56"/>
      <c r="R168" s="56"/>
      <c r="S168" s="56"/>
      <c r="T168" s="56"/>
      <c r="U168" s="56"/>
      <c r="V168" s="56"/>
      <c r="W168" s="56"/>
      <c r="X168" s="56"/>
      <c r="Y168" s="56"/>
      <c r="Z168" s="56"/>
    </row>
    <row r="169" spans="1:26" s="6" customFormat="1" ht="26.25" customHeight="1" x14ac:dyDescent="0.2">
      <c r="A169" s="138"/>
      <c r="B169" s="82"/>
      <c r="C169" s="57"/>
      <c r="D169" s="57"/>
      <c r="E169" s="82"/>
      <c r="F169" s="16" t="s">
        <v>55</v>
      </c>
      <c r="G169" s="24">
        <f t="shared" si="125"/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82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pans="1:26" s="6" customFormat="1" ht="72.599999999999994" customHeight="1" x14ac:dyDescent="0.2">
      <c r="A170" s="136" t="s">
        <v>281</v>
      </c>
      <c r="B170" s="80" t="s">
        <v>282</v>
      </c>
      <c r="C170" s="55">
        <v>2024</v>
      </c>
      <c r="D170" s="55">
        <v>2024</v>
      </c>
      <c r="E170" s="80" t="s">
        <v>21</v>
      </c>
      <c r="F170" s="14" t="s">
        <v>13</v>
      </c>
      <c r="G170" s="24">
        <f t="shared" si="125"/>
        <v>24875.02</v>
      </c>
      <c r="H170" s="25">
        <f t="shared" ref="H170:O170" si="133">H171+H172</f>
        <v>0</v>
      </c>
      <c r="I170" s="25">
        <f t="shared" si="133"/>
        <v>0</v>
      </c>
      <c r="J170" s="25">
        <f t="shared" si="133"/>
        <v>0</v>
      </c>
      <c r="K170" s="25">
        <v>0</v>
      </c>
      <c r="L170" s="25">
        <f t="shared" si="133"/>
        <v>24875.02</v>
      </c>
      <c r="M170" s="25">
        <f t="shared" si="133"/>
        <v>0</v>
      </c>
      <c r="N170" s="25">
        <f t="shared" ref="N170" si="134">N171+N172</f>
        <v>0</v>
      </c>
      <c r="O170" s="25">
        <f t="shared" si="133"/>
        <v>0</v>
      </c>
      <c r="P170" s="80" t="s">
        <v>283</v>
      </c>
      <c r="Q170" s="55" t="s">
        <v>284</v>
      </c>
      <c r="R170" s="58">
        <f>S170+T170+U170+V170+W170+X170+Z170</f>
        <v>0.09</v>
      </c>
      <c r="S170" s="58">
        <v>0</v>
      </c>
      <c r="T170" s="58">
        <v>0</v>
      </c>
      <c r="U170" s="58">
        <v>0</v>
      </c>
      <c r="V170" s="58">
        <v>0</v>
      </c>
      <c r="W170" s="58">
        <v>0.09</v>
      </c>
      <c r="X170" s="58">
        <v>0</v>
      </c>
      <c r="Y170" s="58">
        <v>0</v>
      </c>
      <c r="Z170" s="58">
        <v>0</v>
      </c>
    </row>
    <row r="171" spans="1:26" s="6" customFormat="1" ht="53.25" customHeight="1" x14ac:dyDescent="0.2">
      <c r="A171" s="137"/>
      <c r="B171" s="81"/>
      <c r="C171" s="56"/>
      <c r="D171" s="56"/>
      <c r="E171" s="81"/>
      <c r="F171" s="15" t="s">
        <v>54</v>
      </c>
      <c r="G171" s="24">
        <f t="shared" si="125"/>
        <v>497.5</v>
      </c>
      <c r="H171" s="25">
        <v>0</v>
      </c>
      <c r="I171" s="25">
        <v>0</v>
      </c>
      <c r="J171" s="25">
        <v>0</v>
      </c>
      <c r="K171" s="25">
        <v>0</v>
      </c>
      <c r="L171" s="25">
        <v>497.5</v>
      </c>
      <c r="M171" s="25">
        <v>0</v>
      </c>
      <c r="N171" s="25">
        <v>0</v>
      </c>
      <c r="O171" s="25">
        <v>0</v>
      </c>
      <c r="P171" s="81"/>
      <c r="Q171" s="56"/>
      <c r="R171" s="59"/>
      <c r="S171" s="59"/>
      <c r="T171" s="59"/>
      <c r="U171" s="59"/>
      <c r="V171" s="59"/>
      <c r="W171" s="59"/>
      <c r="X171" s="59"/>
      <c r="Y171" s="59"/>
      <c r="Z171" s="59"/>
    </row>
    <row r="172" spans="1:26" s="6" customFormat="1" ht="53.45" customHeight="1" x14ac:dyDescent="0.2">
      <c r="A172" s="138"/>
      <c r="B172" s="82"/>
      <c r="C172" s="57"/>
      <c r="D172" s="57"/>
      <c r="E172" s="82"/>
      <c r="F172" s="16" t="s">
        <v>55</v>
      </c>
      <c r="G172" s="24">
        <f t="shared" si="125"/>
        <v>24377.52</v>
      </c>
      <c r="H172" s="25">
        <v>0</v>
      </c>
      <c r="I172" s="25">
        <v>0</v>
      </c>
      <c r="J172" s="25">
        <v>0</v>
      </c>
      <c r="K172" s="25">
        <v>0</v>
      </c>
      <c r="L172" s="25">
        <v>24377.52</v>
      </c>
      <c r="M172" s="25">
        <v>0</v>
      </c>
      <c r="N172" s="25">
        <v>0</v>
      </c>
      <c r="O172" s="25">
        <v>0</v>
      </c>
      <c r="P172" s="82"/>
      <c r="Q172" s="57"/>
      <c r="R172" s="60"/>
      <c r="S172" s="60"/>
      <c r="T172" s="60"/>
      <c r="U172" s="60"/>
      <c r="V172" s="60"/>
      <c r="W172" s="60"/>
      <c r="X172" s="60"/>
      <c r="Y172" s="60"/>
      <c r="Z172" s="60"/>
    </row>
    <row r="173" spans="1:26" s="2" customFormat="1" ht="65.25" customHeight="1" x14ac:dyDescent="0.2">
      <c r="A173" s="84" t="s">
        <v>100</v>
      </c>
      <c r="B173" s="84"/>
      <c r="C173" s="55">
        <v>2020</v>
      </c>
      <c r="D173" s="80">
        <v>2027</v>
      </c>
      <c r="E173" s="80" t="s">
        <v>21</v>
      </c>
      <c r="F173" s="14" t="s">
        <v>13</v>
      </c>
      <c r="G173" s="24">
        <f t="shared" si="125"/>
        <v>62492148.620000005</v>
      </c>
      <c r="H173" s="26">
        <f t="shared" ref="H173:I173" si="135">H131</f>
        <v>4745077.42</v>
      </c>
      <c r="I173" s="26">
        <f t="shared" si="135"/>
        <v>5463096.8799999999</v>
      </c>
      <c r="J173" s="26">
        <f t="shared" ref="J173:M175" si="136">J131</f>
        <v>5738895.4799999995</v>
      </c>
      <c r="K173" s="26">
        <f t="shared" si="136"/>
        <v>7825518.2800000003</v>
      </c>
      <c r="L173" s="26">
        <f t="shared" si="136"/>
        <v>13976961.829999998</v>
      </c>
      <c r="M173" s="26">
        <f t="shared" si="136"/>
        <v>10064755.73</v>
      </c>
      <c r="N173" s="26">
        <f t="shared" ref="N173:O173" si="137">N131</f>
        <v>7602613</v>
      </c>
      <c r="O173" s="26">
        <f t="shared" si="137"/>
        <v>7075230</v>
      </c>
      <c r="P173" s="55" t="s">
        <v>11</v>
      </c>
      <c r="Q173" s="55" t="s">
        <v>11</v>
      </c>
      <c r="R173" s="55" t="s">
        <v>11</v>
      </c>
      <c r="S173" s="55" t="s">
        <v>11</v>
      </c>
      <c r="T173" s="55" t="s">
        <v>11</v>
      </c>
      <c r="U173" s="55" t="s">
        <v>11</v>
      </c>
      <c r="V173" s="55" t="s">
        <v>11</v>
      </c>
      <c r="W173" s="55" t="s">
        <v>11</v>
      </c>
      <c r="X173" s="55" t="s">
        <v>11</v>
      </c>
      <c r="Y173" s="55" t="s">
        <v>11</v>
      </c>
      <c r="Z173" s="55" t="s">
        <v>11</v>
      </c>
    </row>
    <row r="174" spans="1:26" s="2" customFormat="1" ht="79.5" customHeight="1" x14ac:dyDescent="0.2">
      <c r="A174" s="84"/>
      <c r="B174" s="84"/>
      <c r="C174" s="56"/>
      <c r="D174" s="81"/>
      <c r="E174" s="81"/>
      <c r="F174" s="15" t="s">
        <v>54</v>
      </c>
      <c r="G174" s="24">
        <f t="shared" si="125"/>
        <v>62376925.030000001</v>
      </c>
      <c r="H174" s="26">
        <f>H132</f>
        <v>4745077.42</v>
      </c>
      <c r="I174" s="26">
        <f>I132</f>
        <v>5372250.8099999996</v>
      </c>
      <c r="J174" s="26">
        <f t="shared" si="136"/>
        <v>5738895.4799999995</v>
      </c>
      <c r="K174" s="26">
        <f t="shared" si="136"/>
        <v>7825518.2800000003</v>
      </c>
      <c r="L174" s="26">
        <f t="shared" si="136"/>
        <v>13952584.309999999</v>
      </c>
      <c r="M174" s="26">
        <f t="shared" si="136"/>
        <v>10064755.73</v>
      </c>
      <c r="N174" s="26">
        <f t="shared" ref="N174:O174" si="138">N132</f>
        <v>7602613</v>
      </c>
      <c r="O174" s="26">
        <f t="shared" si="138"/>
        <v>7075230</v>
      </c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</row>
    <row r="175" spans="1:26" s="2" customFormat="1" ht="60.6" customHeight="1" x14ac:dyDescent="0.2">
      <c r="A175" s="84"/>
      <c r="B175" s="84"/>
      <c r="C175" s="57"/>
      <c r="D175" s="82"/>
      <c r="E175" s="82"/>
      <c r="F175" s="16" t="s">
        <v>55</v>
      </c>
      <c r="G175" s="24">
        <f t="shared" si="125"/>
        <v>115223.59000000001</v>
      </c>
      <c r="H175" s="26">
        <f>H133</f>
        <v>0</v>
      </c>
      <c r="I175" s="26">
        <f>I133</f>
        <v>90846.07</v>
      </c>
      <c r="J175" s="26">
        <f t="shared" si="136"/>
        <v>0</v>
      </c>
      <c r="K175" s="26">
        <f t="shared" si="136"/>
        <v>0</v>
      </c>
      <c r="L175" s="26">
        <f t="shared" si="136"/>
        <v>24377.52</v>
      </c>
      <c r="M175" s="26">
        <f t="shared" si="136"/>
        <v>0</v>
      </c>
      <c r="N175" s="26">
        <f t="shared" ref="N175:O175" si="139">N133</f>
        <v>0</v>
      </c>
      <c r="O175" s="26">
        <f t="shared" si="139"/>
        <v>0</v>
      </c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pans="1:26" s="6" customFormat="1" ht="40.9" customHeight="1" x14ac:dyDescent="0.2">
      <c r="A176" s="85" t="s">
        <v>146</v>
      </c>
      <c r="B176" s="86"/>
      <c r="C176" s="13">
        <v>2020</v>
      </c>
      <c r="D176" s="13">
        <v>2027</v>
      </c>
      <c r="E176" s="13" t="s">
        <v>11</v>
      </c>
      <c r="F176" s="13" t="s">
        <v>11</v>
      </c>
      <c r="G176" s="24">
        <f t="shared" si="125"/>
        <v>0</v>
      </c>
      <c r="H176" s="24" t="s">
        <v>11</v>
      </c>
      <c r="I176" s="24" t="s">
        <v>11</v>
      </c>
      <c r="J176" s="24" t="s">
        <v>11</v>
      </c>
      <c r="K176" s="24" t="s">
        <v>11</v>
      </c>
      <c r="L176" s="24" t="s">
        <v>11</v>
      </c>
      <c r="M176" s="24" t="s">
        <v>11</v>
      </c>
      <c r="N176" s="24" t="s">
        <v>11</v>
      </c>
      <c r="O176" s="24" t="s">
        <v>11</v>
      </c>
      <c r="P176" s="13" t="s">
        <v>11</v>
      </c>
      <c r="Q176" s="13" t="s">
        <v>11</v>
      </c>
      <c r="R176" s="13" t="s">
        <v>11</v>
      </c>
      <c r="S176" s="13" t="s">
        <v>11</v>
      </c>
      <c r="T176" s="13" t="s">
        <v>11</v>
      </c>
      <c r="U176" s="13" t="s">
        <v>11</v>
      </c>
      <c r="V176" s="13" t="s">
        <v>11</v>
      </c>
      <c r="W176" s="13" t="s">
        <v>11</v>
      </c>
      <c r="X176" s="13" t="s">
        <v>11</v>
      </c>
      <c r="Y176" s="39" t="s">
        <v>11</v>
      </c>
      <c r="Z176" s="13" t="s">
        <v>11</v>
      </c>
    </row>
    <row r="177" spans="1:26" s="2" customFormat="1" ht="72" customHeight="1" x14ac:dyDescent="0.2">
      <c r="A177" s="85" t="s">
        <v>147</v>
      </c>
      <c r="B177" s="86"/>
      <c r="C177" s="13">
        <v>2020</v>
      </c>
      <c r="D177" s="13">
        <v>2027</v>
      </c>
      <c r="E177" s="13" t="s">
        <v>11</v>
      </c>
      <c r="F177" s="13" t="s">
        <v>11</v>
      </c>
      <c r="G177" s="24">
        <f t="shared" si="125"/>
        <v>0</v>
      </c>
      <c r="H177" s="24" t="s">
        <v>11</v>
      </c>
      <c r="I177" s="24" t="s">
        <v>11</v>
      </c>
      <c r="J177" s="24" t="s">
        <v>11</v>
      </c>
      <c r="K177" s="24" t="s">
        <v>11</v>
      </c>
      <c r="L177" s="24" t="s">
        <v>11</v>
      </c>
      <c r="M177" s="24" t="s">
        <v>11</v>
      </c>
      <c r="N177" s="24" t="s">
        <v>11</v>
      </c>
      <c r="O177" s="24" t="s">
        <v>11</v>
      </c>
      <c r="P177" s="13" t="s">
        <v>11</v>
      </c>
      <c r="Q177" s="13" t="s">
        <v>11</v>
      </c>
      <c r="R177" s="13" t="s">
        <v>11</v>
      </c>
      <c r="S177" s="13" t="s">
        <v>11</v>
      </c>
      <c r="T177" s="13" t="s">
        <v>11</v>
      </c>
      <c r="U177" s="13" t="s">
        <v>11</v>
      </c>
      <c r="V177" s="13" t="s">
        <v>11</v>
      </c>
      <c r="W177" s="13" t="s">
        <v>11</v>
      </c>
      <c r="X177" s="13" t="s">
        <v>11</v>
      </c>
      <c r="Y177" s="39" t="s">
        <v>11</v>
      </c>
      <c r="Z177" s="13" t="s">
        <v>11</v>
      </c>
    </row>
    <row r="178" spans="1:26" s="2" customFormat="1" ht="64.900000000000006" customHeight="1" x14ac:dyDescent="0.2">
      <c r="A178" s="139" t="s">
        <v>93</v>
      </c>
      <c r="B178" s="84" t="s">
        <v>22</v>
      </c>
      <c r="C178" s="55">
        <v>2020</v>
      </c>
      <c r="D178" s="80">
        <v>2027</v>
      </c>
      <c r="E178" s="80" t="s">
        <v>23</v>
      </c>
      <c r="F178" s="14" t="s">
        <v>13</v>
      </c>
      <c r="G178" s="24">
        <f t="shared" si="125"/>
        <v>321299755.69</v>
      </c>
      <c r="H178" s="26">
        <f t="shared" ref="H178:I178" si="140">H179+H180</f>
        <v>44529103.049999997</v>
      </c>
      <c r="I178" s="26">
        <f t="shared" si="140"/>
        <v>35007107.68</v>
      </c>
      <c r="J178" s="26">
        <f t="shared" ref="J178:M178" si="141">J179+J180</f>
        <v>36669691.899999999</v>
      </c>
      <c r="K178" s="26">
        <f t="shared" si="141"/>
        <v>40148671.089999996</v>
      </c>
      <c r="L178" s="26">
        <f t="shared" si="141"/>
        <v>43347256.049999997</v>
      </c>
      <c r="M178" s="26">
        <f t="shared" si="141"/>
        <v>45626809.920000002</v>
      </c>
      <c r="N178" s="26">
        <f t="shared" ref="N178:O178" si="142">N179+N180</f>
        <v>37990884</v>
      </c>
      <c r="O178" s="26">
        <f t="shared" si="142"/>
        <v>37980232</v>
      </c>
      <c r="P178" s="55" t="s">
        <v>11</v>
      </c>
      <c r="Q178" s="55" t="s">
        <v>11</v>
      </c>
      <c r="R178" s="55" t="s">
        <v>11</v>
      </c>
      <c r="S178" s="55" t="s">
        <v>11</v>
      </c>
      <c r="T178" s="55" t="s">
        <v>11</v>
      </c>
      <c r="U178" s="55" t="s">
        <v>11</v>
      </c>
      <c r="V178" s="55" t="s">
        <v>11</v>
      </c>
      <c r="W178" s="55" t="s">
        <v>11</v>
      </c>
      <c r="X178" s="55" t="s">
        <v>11</v>
      </c>
      <c r="Y178" s="55" t="s">
        <v>11</v>
      </c>
      <c r="Z178" s="55" t="s">
        <v>11</v>
      </c>
    </row>
    <row r="179" spans="1:26" s="2" customFormat="1" ht="67.5" customHeight="1" x14ac:dyDescent="0.2">
      <c r="A179" s="139"/>
      <c r="B179" s="84"/>
      <c r="C179" s="56"/>
      <c r="D179" s="81"/>
      <c r="E179" s="81"/>
      <c r="F179" s="15" t="s">
        <v>54</v>
      </c>
      <c r="G179" s="24">
        <f t="shared" si="125"/>
        <v>83292901.859999999</v>
      </c>
      <c r="H179" s="26">
        <f t="shared" ref="H179:I179" si="143">H182+H185</f>
        <v>17914251.050000001</v>
      </c>
      <c r="I179" s="26">
        <f t="shared" si="143"/>
        <v>7100571.9500000002</v>
      </c>
      <c r="J179" s="26">
        <f>J182+J185</f>
        <v>7908424.5199999996</v>
      </c>
      <c r="K179" s="26">
        <f t="shared" ref="K179:M179" si="144">K182+K185</f>
        <v>8924976.3699999992</v>
      </c>
      <c r="L179" s="26">
        <f t="shared" si="144"/>
        <v>9910038.0500000007</v>
      </c>
      <c r="M179" s="26">
        <f t="shared" si="144"/>
        <v>11102461.92</v>
      </c>
      <c r="N179" s="26">
        <f t="shared" ref="N179:O179" si="145">N182+N185</f>
        <v>10221415</v>
      </c>
      <c r="O179" s="26">
        <f t="shared" si="145"/>
        <v>10210763</v>
      </c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</row>
    <row r="180" spans="1:26" s="2" customFormat="1" ht="66.599999999999994" customHeight="1" x14ac:dyDescent="0.2">
      <c r="A180" s="139"/>
      <c r="B180" s="84"/>
      <c r="C180" s="57"/>
      <c r="D180" s="82"/>
      <c r="E180" s="82"/>
      <c r="F180" s="16" t="s">
        <v>55</v>
      </c>
      <c r="G180" s="24">
        <f t="shared" si="125"/>
        <v>238006853.82999998</v>
      </c>
      <c r="H180" s="26">
        <f t="shared" ref="H180:I180" si="146">H183+H186</f>
        <v>26614852</v>
      </c>
      <c r="I180" s="26">
        <f t="shared" si="146"/>
        <v>27906535.73</v>
      </c>
      <c r="J180" s="26">
        <f>J183+J186</f>
        <v>28761267.379999999</v>
      </c>
      <c r="K180" s="26">
        <f t="shared" ref="K180:M180" si="147">K183+K186</f>
        <v>31223694.719999999</v>
      </c>
      <c r="L180" s="26">
        <f t="shared" si="147"/>
        <v>33437218</v>
      </c>
      <c r="M180" s="26">
        <f t="shared" si="147"/>
        <v>34524348</v>
      </c>
      <c r="N180" s="26">
        <f t="shared" ref="N180:O180" si="148">N183+N186</f>
        <v>27769469</v>
      </c>
      <c r="O180" s="26">
        <f t="shared" si="148"/>
        <v>27769469</v>
      </c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pans="1:26" s="2" customFormat="1" ht="45" hidden="1" customHeight="1" x14ac:dyDescent="0.2">
      <c r="A181" s="106"/>
      <c r="B181" s="80"/>
      <c r="C181" s="55"/>
      <c r="D181" s="55"/>
      <c r="E181" s="80"/>
      <c r="F181" s="14"/>
      <c r="G181" s="24">
        <f t="shared" si="125"/>
        <v>0</v>
      </c>
      <c r="H181" s="26"/>
      <c r="I181" s="26"/>
      <c r="J181" s="26"/>
      <c r="K181" s="26"/>
      <c r="L181" s="26"/>
      <c r="M181" s="26"/>
      <c r="N181" s="26"/>
      <c r="O181" s="26"/>
      <c r="P181" s="80"/>
      <c r="Q181" s="55"/>
      <c r="R181" s="83"/>
      <c r="S181" s="62"/>
      <c r="T181" s="62"/>
      <c r="U181" s="62"/>
      <c r="V181" s="62"/>
      <c r="W181" s="62"/>
      <c r="X181" s="62"/>
      <c r="Y181" s="62"/>
      <c r="Z181" s="62"/>
    </row>
    <row r="182" spans="1:26" s="2" customFormat="1" ht="12" hidden="1" x14ac:dyDescent="0.2">
      <c r="A182" s="107"/>
      <c r="B182" s="81"/>
      <c r="C182" s="56"/>
      <c r="D182" s="56"/>
      <c r="E182" s="81"/>
      <c r="F182" s="15"/>
      <c r="G182" s="24">
        <f t="shared" si="125"/>
        <v>0</v>
      </c>
      <c r="H182" s="26"/>
      <c r="I182" s="26"/>
      <c r="J182" s="26"/>
      <c r="K182" s="26"/>
      <c r="L182" s="26"/>
      <c r="M182" s="26"/>
      <c r="N182" s="26"/>
      <c r="O182" s="26"/>
      <c r="P182" s="81"/>
      <c r="Q182" s="56"/>
      <c r="R182" s="83"/>
      <c r="S182" s="63"/>
      <c r="T182" s="63"/>
      <c r="U182" s="63"/>
      <c r="V182" s="63"/>
      <c r="W182" s="63"/>
      <c r="X182" s="63"/>
      <c r="Y182" s="63"/>
      <c r="Z182" s="63"/>
    </row>
    <row r="183" spans="1:26" s="2" customFormat="1" ht="44.25" hidden="1" customHeight="1" x14ac:dyDescent="0.2">
      <c r="A183" s="108"/>
      <c r="B183" s="82"/>
      <c r="C183" s="57"/>
      <c r="D183" s="57"/>
      <c r="E183" s="82"/>
      <c r="F183" s="16"/>
      <c r="G183" s="24">
        <f t="shared" si="125"/>
        <v>0</v>
      </c>
      <c r="H183" s="26"/>
      <c r="I183" s="26"/>
      <c r="J183" s="26"/>
      <c r="K183" s="26"/>
      <c r="L183" s="26"/>
      <c r="M183" s="26"/>
      <c r="N183" s="26"/>
      <c r="O183" s="26"/>
      <c r="P183" s="82"/>
      <c r="Q183" s="57"/>
      <c r="R183" s="83"/>
      <c r="S183" s="64"/>
      <c r="T183" s="64"/>
      <c r="U183" s="64"/>
      <c r="V183" s="64"/>
      <c r="W183" s="64"/>
      <c r="X183" s="64"/>
      <c r="Y183" s="64"/>
      <c r="Z183" s="64"/>
    </row>
    <row r="184" spans="1:26" s="2" customFormat="1" ht="69.599999999999994" customHeight="1" x14ac:dyDescent="0.2">
      <c r="A184" s="106" t="s">
        <v>94</v>
      </c>
      <c r="B184" s="80" t="s">
        <v>265</v>
      </c>
      <c r="C184" s="55">
        <v>2020</v>
      </c>
      <c r="D184" s="80">
        <v>2027</v>
      </c>
      <c r="E184" s="80" t="s">
        <v>23</v>
      </c>
      <c r="F184" s="14" t="s">
        <v>13</v>
      </c>
      <c r="G184" s="24">
        <f t="shared" si="125"/>
        <v>321299755.69</v>
      </c>
      <c r="H184" s="26">
        <f t="shared" ref="H184:I184" si="149">H185+H186</f>
        <v>44529103.049999997</v>
      </c>
      <c r="I184" s="26">
        <f t="shared" si="149"/>
        <v>35007107.68</v>
      </c>
      <c r="J184" s="26">
        <f>J185+J186</f>
        <v>36669691.899999999</v>
      </c>
      <c r="K184" s="26">
        <f t="shared" ref="K184:M184" si="150">K185+K186</f>
        <v>40148671.089999996</v>
      </c>
      <c r="L184" s="26">
        <f t="shared" si="150"/>
        <v>43347256.049999997</v>
      </c>
      <c r="M184" s="26">
        <f t="shared" si="150"/>
        <v>45626809.920000002</v>
      </c>
      <c r="N184" s="26">
        <f t="shared" ref="N184:O184" si="151">N185+N186</f>
        <v>37990884</v>
      </c>
      <c r="O184" s="26">
        <f t="shared" si="151"/>
        <v>37980232</v>
      </c>
      <c r="P184" s="55" t="s">
        <v>11</v>
      </c>
      <c r="Q184" s="55" t="s">
        <v>11</v>
      </c>
      <c r="R184" s="55" t="s">
        <v>11</v>
      </c>
      <c r="S184" s="55" t="s">
        <v>11</v>
      </c>
      <c r="T184" s="55" t="s">
        <v>11</v>
      </c>
      <c r="U184" s="55" t="s">
        <v>11</v>
      </c>
      <c r="V184" s="55" t="s">
        <v>11</v>
      </c>
      <c r="W184" s="55" t="s">
        <v>11</v>
      </c>
      <c r="X184" s="55" t="s">
        <v>11</v>
      </c>
      <c r="Y184" s="55" t="s">
        <v>11</v>
      </c>
      <c r="Z184" s="55" t="s">
        <v>11</v>
      </c>
    </row>
    <row r="185" spans="1:26" s="2" customFormat="1" ht="66" customHeight="1" x14ac:dyDescent="0.2">
      <c r="A185" s="107"/>
      <c r="B185" s="81"/>
      <c r="C185" s="56"/>
      <c r="D185" s="81"/>
      <c r="E185" s="81"/>
      <c r="F185" s="15" t="s">
        <v>54</v>
      </c>
      <c r="G185" s="24">
        <f t="shared" si="125"/>
        <v>83292901.859999999</v>
      </c>
      <c r="H185" s="26">
        <f>H188+H191+H194+H197+H200+H203+H206</f>
        <v>17914251.050000001</v>
      </c>
      <c r="I185" s="26">
        <f t="shared" ref="I185:I186" si="152">I188+I191+I194+I197+I200+I203+I206</f>
        <v>7100571.9500000002</v>
      </c>
      <c r="J185" s="26">
        <f>J188+J191+J194+J197+J200+J203+J206+J209</f>
        <v>7908424.5199999996</v>
      </c>
      <c r="K185" s="26">
        <f>K188+K191+K194+K197+K200+K203+K206+K209+K212</f>
        <v>8924976.3699999992</v>
      </c>
      <c r="L185" s="26">
        <f>L188+L191+L194+L197+L200+L203+L206+L209+L212</f>
        <v>9910038.0500000007</v>
      </c>
      <c r="M185" s="26">
        <f t="shared" ref="M185:O185" si="153">M188+M191+M194+M197+M200+M203+M206+M209+M212</f>
        <v>11102461.92</v>
      </c>
      <c r="N185" s="26">
        <f t="shared" ref="N185" si="154">N188+N191+N194+N197+N200+N203+N206+N209+N212</f>
        <v>10221415</v>
      </c>
      <c r="O185" s="26">
        <f t="shared" si="153"/>
        <v>10210763</v>
      </c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s="2" customFormat="1" ht="65.25" customHeight="1" x14ac:dyDescent="0.2">
      <c r="A186" s="108"/>
      <c r="B186" s="82"/>
      <c r="C186" s="57"/>
      <c r="D186" s="82"/>
      <c r="E186" s="82"/>
      <c r="F186" s="16" t="s">
        <v>55</v>
      </c>
      <c r="G186" s="24">
        <f t="shared" si="125"/>
        <v>238006853.82999998</v>
      </c>
      <c r="H186" s="26">
        <f>H189+H192+H195+H198+H201+H204+H207</f>
        <v>26614852</v>
      </c>
      <c r="I186" s="26">
        <f t="shared" si="152"/>
        <v>27906535.73</v>
      </c>
      <c r="J186" s="26">
        <f>J189+J192+J195+J198+J201+J204+J207+J210</f>
        <v>28761267.379999999</v>
      </c>
      <c r="K186" s="26">
        <f>K189+K192+K195+K198+K201+K204+K207+K210+K213</f>
        <v>31223694.719999999</v>
      </c>
      <c r="L186" s="26">
        <f t="shared" ref="L186:O186" si="155">L189+L192+L195+L198+L201+L204+L207+L210+L213</f>
        <v>33437218</v>
      </c>
      <c r="M186" s="26">
        <f t="shared" si="155"/>
        <v>34524348</v>
      </c>
      <c r="N186" s="26">
        <f t="shared" ref="N186" si="156">N189+N192+N195+N198+N201+N204+N207+N210+N213</f>
        <v>27769469</v>
      </c>
      <c r="O186" s="26">
        <f t="shared" si="155"/>
        <v>27769469</v>
      </c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pans="1:26" s="2" customFormat="1" ht="74.25" customHeight="1" x14ac:dyDescent="0.2">
      <c r="A187" s="106" t="s">
        <v>148</v>
      </c>
      <c r="B187" s="80" t="s">
        <v>60</v>
      </c>
      <c r="C187" s="55">
        <v>2020</v>
      </c>
      <c r="D187" s="80">
        <v>2027</v>
      </c>
      <c r="E187" s="80" t="s">
        <v>23</v>
      </c>
      <c r="F187" s="14" t="s">
        <v>13</v>
      </c>
      <c r="G187" s="24">
        <f t="shared" si="125"/>
        <v>76940370.859999999</v>
      </c>
      <c r="H187" s="26">
        <f t="shared" ref="H187:I187" si="157">H188+H189</f>
        <v>7226828.0499999998</v>
      </c>
      <c r="I187" s="26">
        <f t="shared" si="157"/>
        <v>7598199.9500000002</v>
      </c>
      <c r="J187" s="26">
        <f t="shared" ref="J187:M187" si="158">J188+J189</f>
        <v>8395896.5199999996</v>
      </c>
      <c r="K187" s="26">
        <f t="shared" si="158"/>
        <v>9474944.3699999992</v>
      </c>
      <c r="L187" s="26">
        <f t="shared" si="158"/>
        <v>10460006.050000001</v>
      </c>
      <c r="M187" s="26">
        <f t="shared" si="158"/>
        <v>11852413.92</v>
      </c>
      <c r="N187" s="26">
        <f t="shared" ref="N187:O187" si="159">N188+N189</f>
        <v>10971367</v>
      </c>
      <c r="O187" s="26">
        <f t="shared" si="159"/>
        <v>10960715</v>
      </c>
      <c r="P187" s="80" t="s">
        <v>24</v>
      </c>
      <c r="Q187" s="55" t="s">
        <v>14</v>
      </c>
      <c r="R187" s="88">
        <v>100</v>
      </c>
      <c r="S187" s="62">
        <v>100</v>
      </c>
      <c r="T187" s="62">
        <v>100</v>
      </c>
      <c r="U187" s="62">
        <v>100</v>
      </c>
      <c r="V187" s="62">
        <v>100</v>
      </c>
      <c r="W187" s="62">
        <v>100</v>
      </c>
      <c r="X187" s="62">
        <v>100</v>
      </c>
      <c r="Y187" s="62">
        <v>100</v>
      </c>
      <c r="Z187" s="62">
        <v>100</v>
      </c>
    </row>
    <row r="188" spans="1:26" s="2" customFormat="1" ht="74.25" customHeight="1" x14ac:dyDescent="0.2">
      <c r="A188" s="107"/>
      <c r="B188" s="81"/>
      <c r="C188" s="56"/>
      <c r="D188" s="81"/>
      <c r="E188" s="81"/>
      <c r="F188" s="15" t="s">
        <v>54</v>
      </c>
      <c r="G188" s="24">
        <f t="shared" si="125"/>
        <v>72277878.859999999</v>
      </c>
      <c r="H188" s="26">
        <v>6899228.0499999998</v>
      </c>
      <c r="I188" s="26">
        <v>7100571.9500000002</v>
      </c>
      <c r="J188" s="26">
        <v>7908424.5199999996</v>
      </c>
      <c r="K188" s="26">
        <v>8924976.3699999992</v>
      </c>
      <c r="L188" s="26">
        <v>9910038.0500000007</v>
      </c>
      <c r="M188" s="26">
        <v>11102461.92</v>
      </c>
      <c r="N188" s="26">
        <v>10221415</v>
      </c>
      <c r="O188" s="26">
        <v>10210763</v>
      </c>
      <c r="P188" s="81"/>
      <c r="Q188" s="56"/>
      <c r="R188" s="88"/>
      <c r="S188" s="63"/>
      <c r="T188" s="63"/>
      <c r="U188" s="63"/>
      <c r="V188" s="63"/>
      <c r="W188" s="63"/>
      <c r="X188" s="63"/>
      <c r="Y188" s="63"/>
      <c r="Z188" s="63"/>
    </row>
    <row r="189" spans="1:26" s="2" customFormat="1" ht="74.25" customHeight="1" x14ac:dyDescent="0.2">
      <c r="A189" s="108"/>
      <c r="B189" s="82"/>
      <c r="C189" s="57"/>
      <c r="D189" s="82"/>
      <c r="E189" s="82"/>
      <c r="F189" s="16" t="s">
        <v>55</v>
      </c>
      <c r="G189" s="24">
        <f t="shared" si="125"/>
        <v>4662492</v>
      </c>
      <c r="H189" s="26">
        <v>327600</v>
      </c>
      <c r="I189" s="26">
        <v>497628</v>
      </c>
      <c r="J189" s="26">
        <v>487472</v>
      </c>
      <c r="K189" s="26">
        <v>549968</v>
      </c>
      <c r="L189" s="26">
        <v>549968</v>
      </c>
      <c r="M189" s="26">
        <v>749952</v>
      </c>
      <c r="N189" s="26">
        <v>749952</v>
      </c>
      <c r="O189" s="26">
        <v>749952</v>
      </c>
      <c r="P189" s="82"/>
      <c r="Q189" s="57"/>
      <c r="R189" s="88"/>
      <c r="S189" s="64"/>
      <c r="T189" s="64"/>
      <c r="U189" s="64"/>
      <c r="V189" s="64"/>
      <c r="W189" s="64"/>
      <c r="X189" s="64"/>
      <c r="Y189" s="64"/>
      <c r="Z189" s="64"/>
    </row>
    <row r="190" spans="1:26" s="2" customFormat="1" ht="46.9" customHeight="1" x14ac:dyDescent="0.2">
      <c r="A190" s="106" t="s">
        <v>149</v>
      </c>
      <c r="B190" s="80" t="s">
        <v>57</v>
      </c>
      <c r="C190" s="55">
        <v>2026</v>
      </c>
      <c r="D190" s="80">
        <v>2027</v>
      </c>
      <c r="E190" s="80" t="s">
        <v>23</v>
      </c>
      <c r="F190" s="14" t="s">
        <v>13</v>
      </c>
      <c r="G190" s="24">
        <f t="shared" si="125"/>
        <v>0</v>
      </c>
      <c r="H190" s="26">
        <f t="shared" ref="H190:M190" si="160">H191+H192</f>
        <v>0</v>
      </c>
      <c r="I190" s="26">
        <f t="shared" si="160"/>
        <v>0</v>
      </c>
      <c r="J190" s="26">
        <f t="shared" si="160"/>
        <v>0</v>
      </c>
      <c r="K190" s="26">
        <f t="shared" si="160"/>
        <v>0</v>
      </c>
      <c r="L190" s="26">
        <f t="shared" si="160"/>
        <v>0</v>
      </c>
      <c r="M190" s="26">
        <f t="shared" si="160"/>
        <v>0</v>
      </c>
      <c r="N190" s="26">
        <f t="shared" ref="N190:O190" si="161">N191+N192</f>
        <v>0</v>
      </c>
      <c r="O190" s="26">
        <f t="shared" si="161"/>
        <v>0</v>
      </c>
      <c r="P190" s="80" t="s">
        <v>61</v>
      </c>
      <c r="Q190" s="55" t="s">
        <v>62</v>
      </c>
      <c r="R190" s="83">
        <v>0</v>
      </c>
      <c r="S190" s="62">
        <v>0</v>
      </c>
      <c r="T190" s="62">
        <v>0</v>
      </c>
      <c r="U190" s="62">
        <v>0</v>
      </c>
      <c r="V190" s="62">
        <v>0</v>
      </c>
      <c r="W190" s="62">
        <v>0</v>
      </c>
      <c r="X190" s="62">
        <v>0</v>
      </c>
      <c r="Y190" s="62">
        <v>0</v>
      </c>
      <c r="Z190" s="62">
        <v>0</v>
      </c>
    </row>
    <row r="191" spans="1:26" s="2" customFormat="1" ht="74.25" customHeight="1" x14ac:dyDescent="0.2">
      <c r="A191" s="107"/>
      <c r="B191" s="81"/>
      <c r="C191" s="56"/>
      <c r="D191" s="81"/>
      <c r="E191" s="81"/>
      <c r="F191" s="15" t="s">
        <v>54</v>
      </c>
      <c r="G191" s="24">
        <f t="shared" si="125"/>
        <v>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81"/>
      <c r="Q191" s="56"/>
      <c r="R191" s="83"/>
      <c r="S191" s="63"/>
      <c r="T191" s="63"/>
      <c r="U191" s="63"/>
      <c r="V191" s="63"/>
      <c r="W191" s="63"/>
      <c r="X191" s="63"/>
      <c r="Y191" s="63"/>
      <c r="Z191" s="63"/>
    </row>
    <row r="192" spans="1:26" s="2" customFormat="1" ht="28.9" customHeight="1" x14ac:dyDescent="0.2">
      <c r="A192" s="108"/>
      <c r="B192" s="82"/>
      <c r="C192" s="57"/>
      <c r="D192" s="82"/>
      <c r="E192" s="82"/>
      <c r="F192" s="16" t="s">
        <v>55</v>
      </c>
      <c r="G192" s="24">
        <f t="shared" si="125"/>
        <v>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82"/>
      <c r="Q192" s="57"/>
      <c r="R192" s="83"/>
      <c r="S192" s="64"/>
      <c r="T192" s="64"/>
      <c r="U192" s="64"/>
      <c r="V192" s="64"/>
      <c r="W192" s="64"/>
      <c r="X192" s="64"/>
      <c r="Y192" s="64"/>
      <c r="Z192" s="64"/>
    </row>
    <row r="193" spans="1:26" s="2" customFormat="1" ht="64.5" customHeight="1" x14ac:dyDescent="0.2">
      <c r="A193" s="106" t="s">
        <v>150</v>
      </c>
      <c r="B193" s="80" t="s">
        <v>58</v>
      </c>
      <c r="C193" s="55">
        <v>2020</v>
      </c>
      <c r="D193" s="55">
        <v>2026</v>
      </c>
      <c r="E193" s="80" t="s">
        <v>23</v>
      </c>
      <c r="F193" s="14" t="s">
        <v>13</v>
      </c>
      <c r="G193" s="24">
        <f t="shared" si="125"/>
        <v>232885622</v>
      </c>
      <c r="H193" s="26">
        <f t="shared" ref="H193:I193" si="162">H194+H195</f>
        <v>26272279</v>
      </c>
      <c r="I193" s="26">
        <f t="shared" si="162"/>
        <v>27224151</v>
      </c>
      <c r="J193" s="26">
        <f>J194+J195</f>
        <v>28129435</v>
      </c>
      <c r="K193" s="26">
        <f t="shared" ref="K193:M193" si="163">K194+K195</f>
        <v>30559077</v>
      </c>
      <c r="L193" s="26">
        <f t="shared" si="163"/>
        <v>32887250</v>
      </c>
      <c r="M193" s="26">
        <f t="shared" si="163"/>
        <v>33774396</v>
      </c>
      <c r="N193" s="26">
        <f t="shared" ref="N193:O193" si="164">N194+N195</f>
        <v>27019517</v>
      </c>
      <c r="O193" s="26">
        <f t="shared" si="164"/>
        <v>27019517</v>
      </c>
      <c r="P193" s="80" t="s">
        <v>69</v>
      </c>
      <c r="Q193" s="55" t="s">
        <v>64</v>
      </c>
      <c r="R193" s="88">
        <v>2</v>
      </c>
      <c r="S193" s="62">
        <v>2</v>
      </c>
      <c r="T193" s="62">
        <v>2</v>
      </c>
      <c r="U193" s="62">
        <v>2</v>
      </c>
      <c r="V193" s="62">
        <v>2</v>
      </c>
      <c r="W193" s="62">
        <v>2</v>
      </c>
      <c r="X193" s="62">
        <v>2</v>
      </c>
      <c r="Y193" s="62">
        <v>2</v>
      </c>
      <c r="Z193" s="62">
        <v>2</v>
      </c>
    </row>
    <row r="194" spans="1:26" s="2" customFormat="1" ht="46.9" customHeight="1" x14ac:dyDescent="0.2">
      <c r="A194" s="107"/>
      <c r="B194" s="81"/>
      <c r="C194" s="56"/>
      <c r="D194" s="56"/>
      <c r="E194" s="81"/>
      <c r="F194" s="15" t="s">
        <v>54</v>
      </c>
      <c r="G194" s="24">
        <f t="shared" si="125"/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81"/>
      <c r="Q194" s="56"/>
      <c r="R194" s="88"/>
      <c r="S194" s="63"/>
      <c r="T194" s="63"/>
      <c r="U194" s="63"/>
      <c r="V194" s="63"/>
      <c r="W194" s="63"/>
      <c r="X194" s="63"/>
      <c r="Y194" s="63"/>
      <c r="Z194" s="63"/>
    </row>
    <row r="195" spans="1:26" s="2" customFormat="1" ht="62.45" customHeight="1" x14ac:dyDescent="0.2">
      <c r="A195" s="108"/>
      <c r="B195" s="82"/>
      <c r="C195" s="57"/>
      <c r="D195" s="57"/>
      <c r="E195" s="82"/>
      <c r="F195" s="16" t="s">
        <v>55</v>
      </c>
      <c r="G195" s="24">
        <f t="shared" si="125"/>
        <v>232885622</v>
      </c>
      <c r="H195" s="26">
        <v>26272279</v>
      </c>
      <c r="I195" s="26">
        <v>27224151</v>
      </c>
      <c r="J195" s="26">
        <v>28129435</v>
      </c>
      <c r="K195" s="26">
        <v>30559077</v>
      </c>
      <c r="L195" s="26">
        <v>32887250</v>
      </c>
      <c r="M195" s="26">
        <v>33774396</v>
      </c>
      <c r="N195" s="26">
        <v>27019517</v>
      </c>
      <c r="O195" s="26">
        <v>27019517</v>
      </c>
      <c r="P195" s="82"/>
      <c r="Q195" s="57"/>
      <c r="R195" s="88"/>
      <c r="S195" s="64"/>
      <c r="T195" s="64"/>
      <c r="U195" s="64"/>
      <c r="V195" s="64"/>
      <c r="W195" s="64"/>
      <c r="X195" s="64"/>
      <c r="Y195" s="64"/>
      <c r="Z195" s="64"/>
    </row>
    <row r="196" spans="1:26" s="2" customFormat="1" ht="72" customHeight="1" x14ac:dyDescent="0.2">
      <c r="A196" s="106" t="s">
        <v>151</v>
      </c>
      <c r="B196" s="80" t="s">
        <v>59</v>
      </c>
      <c r="C196" s="55">
        <v>2020</v>
      </c>
      <c r="D196" s="55">
        <v>2020</v>
      </c>
      <c r="E196" s="80" t="s">
        <v>23</v>
      </c>
      <c r="F196" s="14" t="s">
        <v>13</v>
      </c>
      <c r="G196" s="24">
        <f t="shared" si="125"/>
        <v>11015023</v>
      </c>
      <c r="H196" s="26">
        <f>H197+H198</f>
        <v>11015023</v>
      </c>
      <c r="I196" s="26">
        <f t="shared" ref="I196:M196" si="165">I197+I198</f>
        <v>0</v>
      </c>
      <c r="J196" s="26">
        <f t="shared" si="165"/>
        <v>0</v>
      </c>
      <c r="K196" s="26">
        <f t="shared" si="165"/>
        <v>0</v>
      </c>
      <c r="L196" s="26">
        <f t="shared" si="165"/>
        <v>0</v>
      </c>
      <c r="M196" s="26">
        <f t="shared" si="165"/>
        <v>0</v>
      </c>
      <c r="N196" s="26">
        <f t="shared" ref="N196:O196" si="166">N197+N198</f>
        <v>0</v>
      </c>
      <c r="O196" s="26">
        <f t="shared" si="166"/>
        <v>0</v>
      </c>
      <c r="P196" s="80" t="s">
        <v>63</v>
      </c>
      <c r="Q196" s="55" t="s">
        <v>25</v>
      </c>
      <c r="R196" s="83">
        <v>19.5</v>
      </c>
      <c r="S196" s="62">
        <v>19.5</v>
      </c>
      <c r="T196" s="62">
        <v>0</v>
      </c>
      <c r="U196" s="62">
        <v>0</v>
      </c>
      <c r="V196" s="62">
        <v>0</v>
      </c>
      <c r="W196" s="62">
        <v>0</v>
      </c>
      <c r="X196" s="62">
        <v>0</v>
      </c>
      <c r="Y196" s="62">
        <v>0</v>
      </c>
      <c r="Z196" s="62">
        <v>0</v>
      </c>
    </row>
    <row r="197" spans="1:26" s="2" customFormat="1" ht="64.5" customHeight="1" x14ac:dyDescent="0.2">
      <c r="A197" s="107"/>
      <c r="B197" s="81"/>
      <c r="C197" s="56"/>
      <c r="D197" s="56"/>
      <c r="E197" s="81"/>
      <c r="F197" s="15" t="s">
        <v>54</v>
      </c>
      <c r="G197" s="24">
        <f t="shared" si="125"/>
        <v>11015023</v>
      </c>
      <c r="H197" s="26">
        <v>11015023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81"/>
      <c r="Q197" s="56"/>
      <c r="R197" s="83"/>
      <c r="S197" s="63"/>
      <c r="T197" s="63"/>
      <c r="U197" s="63"/>
      <c r="V197" s="63"/>
      <c r="W197" s="63"/>
      <c r="X197" s="63"/>
      <c r="Y197" s="63"/>
      <c r="Z197" s="63"/>
    </row>
    <row r="198" spans="1:26" s="2" customFormat="1" ht="23.45" customHeight="1" x14ac:dyDescent="0.2">
      <c r="A198" s="108"/>
      <c r="B198" s="82"/>
      <c r="C198" s="57"/>
      <c r="D198" s="57"/>
      <c r="E198" s="82"/>
      <c r="F198" s="16" t="s">
        <v>55</v>
      </c>
      <c r="G198" s="24">
        <f t="shared" si="125"/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82"/>
      <c r="Q198" s="57"/>
      <c r="R198" s="83"/>
      <c r="S198" s="64"/>
      <c r="T198" s="64"/>
      <c r="U198" s="64"/>
      <c r="V198" s="64"/>
      <c r="W198" s="64"/>
      <c r="X198" s="64"/>
      <c r="Y198" s="64"/>
      <c r="Z198" s="64"/>
    </row>
    <row r="199" spans="1:26" s="2" customFormat="1" ht="45" hidden="1" customHeight="1" x14ac:dyDescent="0.2">
      <c r="A199" s="106"/>
      <c r="B199" s="80"/>
      <c r="C199" s="55"/>
      <c r="D199" s="55"/>
      <c r="E199" s="80"/>
      <c r="F199" s="14"/>
      <c r="G199" s="24">
        <f t="shared" si="125"/>
        <v>0</v>
      </c>
      <c r="H199" s="26"/>
      <c r="I199" s="26"/>
      <c r="J199" s="26"/>
      <c r="K199" s="26"/>
      <c r="L199" s="26"/>
      <c r="M199" s="26"/>
      <c r="N199" s="26"/>
      <c r="O199" s="26"/>
      <c r="P199" s="80"/>
      <c r="Q199" s="55"/>
      <c r="R199" s="101"/>
      <c r="S199" s="62"/>
      <c r="T199" s="62"/>
      <c r="U199" s="62"/>
      <c r="V199" s="62"/>
      <c r="W199" s="62"/>
      <c r="X199" s="62"/>
      <c r="Y199" s="62"/>
      <c r="Z199" s="62"/>
    </row>
    <row r="200" spans="1:26" s="2" customFormat="1" ht="69" hidden="1" customHeight="1" x14ac:dyDescent="0.2">
      <c r="A200" s="107"/>
      <c r="B200" s="81"/>
      <c r="C200" s="56"/>
      <c r="D200" s="56"/>
      <c r="E200" s="81"/>
      <c r="F200" s="15"/>
      <c r="G200" s="24">
        <f t="shared" si="125"/>
        <v>0</v>
      </c>
      <c r="H200" s="26"/>
      <c r="I200" s="26"/>
      <c r="J200" s="26"/>
      <c r="K200" s="26"/>
      <c r="L200" s="26"/>
      <c r="M200" s="26"/>
      <c r="N200" s="26"/>
      <c r="O200" s="26"/>
      <c r="P200" s="81"/>
      <c r="Q200" s="56"/>
      <c r="R200" s="102"/>
      <c r="S200" s="63"/>
      <c r="T200" s="63"/>
      <c r="U200" s="63"/>
      <c r="V200" s="63"/>
      <c r="W200" s="63"/>
      <c r="X200" s="63"/>
      <c r="Y200" s="63"/>
      <c r="Z200" s="63"/>
    </row>
    <row r="201" spans="1:26" s="2" customFormat="1" ht="44.25" hidden="1" customHeight="1" x14ac:dyDescent="0.2">
      <c r="A201" s="108"/>
      <c r="B201" s="82"/>
      <c r="C201" s="57"/>
      <c r="D201" s="57"/>
      <c r="E201" s="82"/>
      <c r="F201" s="16"/>
      <c r="G201" s="24">
        <f t="shared" si="125"/>
        <v>0</v>
      </c>
      <c r="H201" s="26"/>
      <c r="I201" s="26"/>
      <c r="J201" s="26"/>
      <c r="K201" s="26"/>
      <c r="L201" s="26"/>
      <c r="M201" s="26"/>
      <c r="N201" s="26"/>
      <c r="O201" s="26"/>
      <c r="P201" s="82"/>
      <c r="Q201" s="57"/>
      <c r="R201" s="103"/>
      <c r="S201" s="64"/>
      <c r="T201" s="64"/>
      <c r="U201" s="64"/>
      <c r="V201" s="64"/>
      <c r="W201" s="64"/>
      <c r="X201" s="64"/>
      <c r="Y201" s="64"/>
      <c r="Z201" s="64"/>
    </row>
    <row r="202" spans="1:26" s="6" customFormat="1" ht="73.5" customHeight="1" x14ac:dyDescent="0.2">
      <c r="A202" s="106" t="s">
        <v>218</v>
      </c>
      <c r="B202" s="80" t="s">
        <v>219</v>
      </c>
      <c r="C202" s="55">
        <v>2020</v>
      </c>
      <c r="D202" s="55">
        <v>2020</v>
      </c>
      <c r="E202" s="80" t="s">
        <v>23</v>
      </c>
      <c r="F202" s="14" t="s">
        <v>13</v>
      </c>
      <c r="G202" s="24">
        <f t="shared" si="125"/>
        <v>14973</v>
      </c>
      <c r="H202" s="25">
        <f t="shared" ref="H202:M202" si="167">H203+H204</f>
        <v>14973</v>
      </c>
      <c r="I202" s="25">
        <f t="shared" si="167"/>
        <v>0</v>
      </c>
      <c r="J202" s="25">
        <f t="shared" si="167"/>
        <v>0</v>
      </c>
      <c r="K202" s="25">
        <f t="shared" si="167"/>
        <v>0</v>
      </c>
      <c r="L202" s="25">
        <f t="shared" si="167"/>
        <v>0</v>
      </c>
      <c r="M202" s="25">
        <f t="shared" si="167"/>
        <v>0</v>
      </c>
      <c r="N202" s="25">
        <f t="shared" ref="N202:O202" si="168">N203+N204</f>
        <v>0</v>
      </c>
      <c r="O202" s="25">
        <f t="shared" si="168"/>
        <v>0</v>
      </c>
      <c r="P202" s="80" t="s">
        <v>224</v>
      </c>
      <c r="Q202" s="55" t="s">
        <v>207</v>
      </c>
      <c r="R202" s="55">
        <v>100</v>
      </c>
      <c r="S202" s="55">
        <v>100</v>
      </c>
      <c r="T202" s="55">
        <v>0</v>
      </c>
      <c r="U202" s="55">
        <v>0</v>
      </c>
      <c r="V202" s="55">
        <v>0</v>
      </c>
      <c r="W202" s="55">
        <v>0</v>
      </c>
      <c r="X202" s="55">
        <v>0</v>
      </c>
      <c r="Y202" s="55">
        <v>0</v>
      </c>
      <c r="Z202" s="55">
        <v>0</v>
      </c>
    </row>
    <row r="203" spans="1:26" s="6" customFormat="1" ht="73.5" customHeight="1" x14ac:dyDescent="0.2">
      <c r="A203" s="107"/>
      <c r="B203" s="81"/>
      <c r="C203" s="56"/>
      <c r="D203" s="56"/>
      <c r="E203" s="81"/>
      <c r="F203" s="15" t="s">
        <v>54</v>
      </c>
      <c r="G203" s="24">
        <f t="shared" si="125"/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81"/>
      <c r="Q203" s="56"/>
      <c r="R203" s="56"/>
      <c r="S203" s="56"/>
      <c r="T203" s="56"/>
      <c r="U203" s="56"/>
      <c r="V203" s="56"/>
      <c r="W203" s="56"/>
      <c r="X203" s="56"/>
      <c r="Y203" s="56"/>
      <c r="Z203" s="56"/>
    </row>
    <row r="204" spans="1:26" s="6" customFormat="1" ht="47.25" customHeight="1" x14ac:dyDescent="0.2">
      <c r="A204" s="108"/>
      <c r="B204" s="82"/>
      <c r="C204" s="57"/>
      <c r="D204" s="57"/>
      <c r="E204" s="82"/>
      <c r="F204" s="16" t="s">
        <v>55</v>
      </c>
      <c r="G204" s="24">
        <f t="shared" si="125"/>
        <v>14973</v>
      </c>
      <c r="H204" s="25">
        <v>14973</v>
      </c>
      <c r="I204" s="25">
        <v>0</v>
      </c>
      <c r="J204" s="25">
        <v>0</v>
      </c>
      <c r="K204" s="25">
        <v>0</v>
      </c>
      <c r="L204" s="25">
        <v>0</v>
      </c>
      <c r="M204" s="25">
        <v>0</v>
      </c>
      <c r="N204" s="25">
        <v>0</v>
      </c>
      <c r="O204" s="25">
        <v>0</v>
      </c>
      <c r="P204" s="82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pans="1:26" s="6" customFormat="1" ht="66.75" customHeight="1" x14ac:dyDescent="0.2">
      <c r="A205" s="106" t="s">
        <v>237</v>
      </c>
      <c r="B205" s="80" t="s">
        <v>238</v>
      </c>
      <c r="C205" s="55">
        <v>2021</v>
      </c>
      <c r="D205" s="55">
        <v>2021</v>
      </c>
      <c r="E205" s="80" t="s">
        <v>23</v>
      </c>
      <c r="F205" s="14" t="s">
        <v>13</v>
      </c>
      <c r="G205" s="24">
        <f t="shared" si="125"/>
        <v>184756.73</v>
      </c>
      <c r="H205" s="25">
        <f t="shared" ref="H205:M205" si="169">H206+H207</f>
        <v>0</v>
      </c>
      <c r="I205" s="25">
        <f t="shared" si="169"/>
        <v>184756.73</v>
      </c>
      <c r="J205" s="25">
        <f t="shared" si="169"/>
        <v>0</v>
      </c>
      <c r="K205" s="25">
        <f t="shared" si="169"/>
        <v>0</v>
      </c>
      <c r="L205" s="25">
        <f t="shared" si="169"/>
        <v>0</v>
      </c>
      <c r="M205" s="25">
        <f t="shared" si="169"/>
        <v>0</v>
      </c>
      <c r="N205" s="25">
        <f t="shared" ref="N205:O205" si="170">N206+N207</f>
        <v>0</v>
      </c>
      <c r="O205" s="25">
        <f t="shared" si="170"/>
        <v>0</v>
      </c>
      <c r="P205" s="80" t="s">
        <v>224</v>
      </c>
      <c r="Q205" s="55" t="s">
        <v>207</v>
      </c>
      <c r="R205" s="55">
        <v>100</v>
      </c>
      <c r="S205" s="55">
        <v>0</v>
      </c>
      <c r="T205" s="55">
        <v>100</v>
      </c>
      <c r="U205" s="55">
        <v>0</v>
      </c>
      <c r="V205" s="55">
        <v>0</v>
      </c>
      <c r="W205" s="55">
        <v>0</v>
      </c>
      <c r="X205" s="55">
        <v>0</v>
      </c>
      <c r="Y205" s="55">
        <v>0</v>
      </c>
      <c r="Z205" s="55">
        <v>0</v>
      </c>
    </row>
    <row r="206" spans="1:26" s="6" customFormat="1" ht="118.5" customHeight="1" x14ac:dyDescent="0.2">
      <c r="A206" s="107"/>
      <c r="B206" s="81"/>
      <c r="C206" s="56"/>
      <c r="D206" s="56"/>
      <c r="E206" s="81"/>
      <c r="F206" s="15" t="s">
        <v>54</v>
      </c>
      <c r="G206" s="24">
        <f t="shared" si="125"/>
        <v>0</v>
      </c>
      <c r="H206" s="25">
        <v>0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81"/>
      <c r="Q206" s="56"/>
      <c r="R206" s="56"/>
      <c r="S206" s="56"/>
      <c r="T206" s="56"/>
      <c r="U206" s="56"/>
      <c r="V206" s="56"/>
      <c r="W206" s="56"/>
      <c r="X206" s="56"/>
      <c r="Y206" s="56"/>
      <c r="Z206" s="56"/>
    </row>
    <row r="207" spans="1:26" s="6" customFormat="1" ht="118.5" customHeight="1" x14ac:dyDescent="0.2">
      <c r="A207" s="108"/>
      <c r="B207" s="82"/>
      <c r="C207" s="57"/>
      <c r="D207" s="57"/>
      <c r="E207" s="82"/>
      <c r="F207" s="16" t="s">
        <v>55</v>
      </c>
      <c r="G207" s="24">
        <f t="shared" si="125"/>
        <v>184756.73</v>
      </c>
      <c r="H207" s="25">
        <v>0</v>
      </c>
      <c r="I207" s="25">
        <v>184756.73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82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pans="1:26" s="6" customFormat="1" ht="130.5" customHeight="1" x14ac:dyDescent="0.2">
      <c r="A208" s="106" t="s">
        <v>269</v>
      </c>
      <c r="B208" s="80" t="s">
        <v>254</v>
      </c>
      <c r="C208" s="55">
        <v>2022</v>
      </c>
      <c r="D208" s="55">
        <v>2022</v>
      </c>
      <c r="E208" s="80" t="s">
        <v>23</v>
      </c>
      <c r="F208" s="14" t="s">
        <v>13</v>
      </c>
      <c r="G208" s="24">
        <f t="shared" si="125"/>
        <v>144360.38</v>
      </c>
      <c r="H208" s="25">
        <f t="shared" ref="H208:M208" si="171">H209+H210</f>
        <v>0</v>
      </c>
      <c r="I208" s="25">
        <f t="shared" si="171"/>
        <v>0</v>
      </c>
      <c r="J208" s="25">
        <f t="shared" si="171"/>
        <v>144360.38</v>
      </c>
      <c r="K208" s="25">
        <f t="shared" si="171"/>
        <v>0</v>
      </c>
      <c r="L208" s="25">
        <f t="shared" si="171"/>
        <v>0</v>
      </c>
      <c r="M208" s="25">
        <f t="shared" si="171"/>
        <v>0</v>
      </c>
      <c r="N208" s="25">
        <f t="shared" ref="N208:O208" si="172">N209+N210</f>
        <v>0</v>
      </c>
      <c r="O208" s="25">
        <f t="shared" si="172"/>
        <v>0</v>
      </c>
      <c r="P208" s="80" t="s">
        <v>224</v>
      </c>
      <c r="Q208" s="55" t="s">
        <v>207</v>
      </c>
      <c r="R208" s="55">
        <v>100</v>
      </c>
      <c r="S208" s="55">
        <v>0</v>
      </c>
      <c r="T208" s="55">
        <v>0</v>
      </c>
      <c r="U208" s="58">
        <v>100</v>
      </c>
      <c r="V208" s="55">
        <v>0</v>
      </c>
      <c r="W208" s="55">
        <v>0</v>
      </c>
      <c r="X208" s="55">
        <v>0</v>
      </c>
      <c r="Y208" s="55">
        <v>0</v>
      </c>
      <c r="Z208" s="55">
        <v>0</v>
      </c>
    </row>
    <row r="209" spans="1:26" s="6" customFormat="1" ht="130.5" customHeight="1" x14ac:dyDescent="0.2">
      <c r="A209" s="107"/>
      <c r="B209" s="81"/>
      <c r="C209" s="56"/>
      <c r="D209" s="56"/>
      <c r="E209" s="81"/>
      <c r="F209" s="15" t="s">
        <v>54</v>
      </c>
      <c r="G209" s="24">
        <f t="shared" si="125"/>
        <v>0</v>
      </c>
      <c r="H209" s="25">
        <v>0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81"/>
      <c r="Q209" s="56"/>
      <c r="R209" s="56"/>
      <c r="S209" s="56"/>
      <c r="T209" s="56"/>
      <c r="U209" s="59"/>
      <c r="V209" s="56"/>
      <c r="W209" s="56"/>
      <c r="X209" s="56"/>
      <c r="Y209" s="56"/>
      <c r="Z209" s="56"/>
    </row>
    <row r="210" spans="1:26" s="6" customFormat="1" ht="130.5" customHeight="1" x14ac:dyDescent="0.2">
      <c r="A210" s="108"/>
      <c r="B210" s="82"/>
      <c r="C210" s="57"/>
      <c r="D210" s="57"/>
      <c r="E210" s="82"/>
      <c r="F210" s="16" t="s">
        <v>55</v>
      </c>
      <c r="G210" s="24">
        <f t="shared" ref="G210:G273" si="173">SUM(H210:O210)</f>
        <v>144360.38</v>
      </c>
      <c r="H210" s="25">
        <v>0</v>
      </c>
      <c r="I210" s="25">
        <v>0</v>
      </c>
      <c r="J210" s="25">
        <v>144360.38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82"/>
      <c r="Q210" s="57"/>
      <c r="R210" s="57"/>
      <c r="S210" s="57"/>
      <c r="T210" s="57"/>
      <c r="U210" s="60"/>
      <c r="V210" s="57"/>
      <c r="W210" s="57"/>
      <c r="X210" s="57"/>
      <c r="Y210" s="57"/>
      <c r="Z210" s="57"/>
    </row>
    <row r="211" spans="1:26" s="6" customFormat="1" ht="130.5" customHeight="1" x14ac:dyDescent="0.2">
      <c r="A211" s="106" t="s">
        <v>270</v>
      </c>
      <c r="B211" s="80" t="s">
        <v>271</v>
      </c>
      <c r="C211" s="55">
        <v>2023</v>
      </c>
      <c r="D211" s="55">
        <v>2023</v>
      </c>
      <c r="E211" s="80" t="s">
        <v>23</v>
      </c>
      <c r="F211" s="14" t="s">
        <v>13</v>
      </c>
      <c r="G211" s="24">
        <f t="shared" si="173"/>
        <v>114649.72</v>
      </c>
      <c r="H211" s="25">
        <f t="shared" ref="H211:O211" si="174">H212+H213</f>
        <v>0</v>
      </c>
      <c r="I211" s="25">
        <f t="shared" si="174"/>
        <v>0</v>
      </c>
      <c r="J211" s="25">
        <f t="shared" si="174"/>
        <v>0</v>
      </c>
      <c r="K211" s="25">
        <f t="shared" si="174"/>
        <v>114649.72</v>
      </c>
      <c r="L211" s="25">
        <f t="shared" si="174"/>
        <v>0</v>
      </c>
      <c r="M211" s="25">
        <f t="shared" si="174"/>
        <v>0</v>
      </c>
      <c r="N211" s="25">
        <f t="shared" ref="N211" si="175">N212+N213</f>
        <v>0</v>
      </c>
      <c r="O211" s="25">
        <f t="shared" si="174"/>
        <v>0</v>
      </c>
      <c r="P211" s="80" t="s">
        <v>224</v>
      </c>
      <c r="Q211" s="55" t="s">
        <v>207</v>
      </c>
      <c r="R211" s="55">
        <v>100</v>
      </c>
      <c r="S211" s="55">
        <v>0</v>
      </c>
      <c r="T211" s="55">
        <v>0</v>
      </c>
      <c r="U211" s="58">
        <v>100</v>
      </c>
      <c r="V211" s="55">
        <v>0</v>
      </c>
      <c r="W211" s="55">
        <v>0</v>
      </c>
      <c r="X211" s="55">
        <v>0</v>
      </c>
      <c r="Y211" s="55">
        <v>0</v>
      </c>
      <c r="Z211" s="55">
        <v>0</v>
      </c>
    </row>
    <row r="212" spans="1:26" s="6" customFormat="1" ht="130.5" customHeight="1" x14ac:dyDescent="0.2">
      <c r="A212" s="107"/>
      <c r="B212" s="81"/>
      <c r="C212" s="56"/>
      <c r="D212" s="56"/>
      <c r="E212" s="81"/>
      <c r="F212" s="15" t="s">
        <v>54</v>
      </c>
      <c r="G212" s="24">
        <f t="shared" si="173"/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81"/>
      <c r="Q212" s="56"/>
      <c r="R212" s="56"/>
      <c r="S212" s="56"/>
      <c r="T212" s="56"/>
      <c r="U212" s="59"/>
      <c r="V212" s="56"/>
      <c r="W212" s="56"/>
      <c r="X212" s="56"/>
      <c r="Y212" s="56"/>
      <c r="Z212" s="56"/>
    </row>
    <row r="213" spans="1:26" s="6" customFormat="1" ht="130.5" customHeight="1" x14ac:dyDescent="0.2">
      <c r="A213" s="108"/>
      <c r="B213" s="82"/>
      <c r="C213" s="57"/>
      <c r="D213" s="57"/>
      <c r="E213" s="82"/>
      <c r="F213" s="16" t="s">
        <v>55</v>
      </c>
      <c r="G213" s="24">
        <f t="shared" si="173"/>
        <v>114649.72</v>
      </c>
      <c r="H213" s="25">
        <v>0</v>
      </c>
      <c r="I213" s="25">
        <v>0</v>
      </c>
      <c r="J213" s="25">
        <v>0</v>
      </c>
      <c r="K213" s="25">
        <v>114649.72</v>
      </c>
      <c r="L213" s="25">
        <v>0</v>
      </c>
      <c r="M213" s="25">
        <v>0</v>
      </c>
      <c r="N213" s="25">
        <v>0</v>
      </c>
      <c r="O213" s="25">
        <v>0</v>
      </c>
      <c r="P213" s="82"/>
      <c r="Q213" s="57"/>
      <c r="R213" s="57"/>
      <c r="S213" s="57"/>
      <c r="T213" s="57"/>
      <c r="U213" s="60"/>
      <c r="V213" s="57"/>
      <c r="W213" s="57"/>
      <c r="X213" s="57"/>
      <c r="Y213" s="57"/>
      <c r="Z213" s="57"/>
    </row>
    <row r="214" spans="1:26" s="2" customFormat="1" ht="81.75" customHeight="1" x14ac:dyDescent="0.2">
      <c r="A214" s="106" t="s">
        <v>261</v>
      </c>
      <c r="B214" s="80" t="s">
        <v>264</v>
      </c>
      <c r="C214" s="55">
        <v>2023</v>
      </c>
      <c r="D214" s="55">
        <v>2024</v>
      </c>
      <c r="E214" s="80" t="s">
        <v>23</v>
      </c>
      <c r="F214" s="14" t="s">
        <v>13</v>
      </c>
      <c r="G214" s="24">
        <f t="shared" si="173"/>
        <v>7291199.75</v>
      </c>
      <c r="H214" s="26">
        <f t="shared" ref="H214:I214" si="176">H215+H216</f>
        <v>0</v>
      </c>
      <c r="I214" s="26">
        <f t="shared" si="176"/>
        <v>0</v>
      </c>
      <c r="J214" s="26">
        <f>J215+J216</f>
        <v>0</v>
      </c>
      <c r="K214" s="26">
        <f t="shared" ref="K214:M214" si="177">K215+K216</f>
        <v>3344829</v>
      </c>
      <c r="L214" s="26">
        <f t="shared" si="177"/>
        <v>3946370.75</v>
      </c>
      <c r="M214" s="26">
        <f t="shared" si="177"/>
        <v>0</v>
      </c>
      <c r="N214" s="26">
        <f t="shared" ref="N214:O214" si="178">N215+N216</f>
        <v>0</v>
      </c>
      <c r="O214" s="26">
        <f t="shared" si="178"/>
        <v>0</v>
      </c>
      <c r="P214" s="55" t="s">
        <v>11</v>
      </c>
      <c r="Q214" s="55" t="s">
        <v>11</v>
      </c>
      <c r="R214" s="55" t="s">
        <v>11</v>
      </c>
      <c r="S214" s="55" t="s">
        <v>11</v>
      </c>
      <c r="T214" s="55" t="s">
        <v>11</v>
      </c>
      <c r="U214" s="55" t="s">
        <v>11</v>
      </c>
      <c r="V214" s="55" t="s">
        <v>11</v>
      </c>
      <c r="W214" s="55" t="s">
        <v>11</v>
      </c>
      <c r="X214" s="55" t="s">
        <v>11</v>
      </c>
      <c r="Y214" s="55" t="s">
        <v>11</v>
      </c>
      <c r="Z214" s="55" t="s">
        <v>11</v>
      </c>
    </row>
    <row r="215" spans="1:26" s="2" customFormat="1" ht="81.75" customHeight="1" x14ac:dyDescent="0.2">
      <c r="A215" s="107"/>
      <c r="B215" s="81"/>
      <c r="C215" s="56"/>
      <c r="D215" s="56"/>
      <c r="E215" s="81"/>
      <c r="F215" s="15" t="s">
        <v>54</v>
      </c>
      <c r="G215" s="24">
        <f t="shared" si="173"/>
        <v>7291199.75</v>
      </c>
      <c r="H215" s="26">
        <f>H218</f>
        <v>0</v>
      </c>
      <c r="I215" s="26">
        <f t="shared" ref="I215:M216" si="179">I218</f>
        <v>0</v>
      </c>
      <c r="J215" s="26">
        <f t="shared" si="179"/>
        <v>0</v>
      </c>
      <c r="K215" s="26">
        <f t="shared" si="179"/>
        <v>3344829</v>
      </c>
      <c r="L215" s="26">
        <f t="shared" si="179"/>
        <v>3946370.75</v>
      </c>
      <c r="M215" s="26">
        <f t="shared" si="179"/>
        <v>0</v>
      </c>
      <c r="N215" s="26">
        <f t="shared" ref="N215:O215" si="180">N218</f>
        <v>0</v>
      </c>
      <c r="O215" s="26">
        <f t="shared" si="180"/>
        <v>0</v>
      </c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</row>
    <row r="216" spans="1:26" s="2" customFormat="1" ht="81.75" customHeight="1" x14ac:dyDescent="0.2">
      <c r="A216" s="108"/>
      <c r="B216" s="82"/>
      <c r="C216" s="57"/>
      <c r="D216" s="57"/>
      <c r="E216" s="82"/>
      <c r="F216" s="16" t="s">
        <v>55</v>
      </c>
      <c r="G216" s="24">
        <f t="shared" si="173"/>
        <v>0</v>
      </c>
      <c r="H216" s="26">
        <f>H219</f>
        <v>0</v>
      </c>
      <c r="I216" s="26">
        <f t="shared" si="179"/>
        <v>0</v>
      </c>
      <c r="J216" s="26">
        <f t="shared" si="179"/>
        <v>0</v>
      </c>
      <c r="K216" s="26">
        <f t="shared" si="179"/>
        <v>0</v>
      </c>
      <c r="L216" s="26">
        <f t="shared" si="179"/>
        <v>0</v>
      </c>
      <c r="M216" s="26">
        <f t="shared" si="179"/>
        <v>0</v>
      </c>
      <c r="N216" s="26">
        <f t="shared" ref="N216:O216" si="181">N219</f>
        <v>0</v>
      </c>
      <c r="O216" s="26">
        <f t="shared" si="181"/>
        <v>0</v>
      </c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pans="1:26" s="2" customFormat="1" ht="81.75" customHeight="1" x14ac:dyDescent="0.2">
      <c r="A217" s="106" t="s">
        <v>262</v>
      </c>
      <c r="B217" s="80" t="s">
        <v>263</v>
      </c>
      <c r="C217" s="55">
        <v>2023</v>
      </c>
      <c r="D217" s="55">
        <v>2024</v>
      </c>
      <c r="E217" s="80" t="s">
        <v>23</v>
      </c>
      <c r="F217" s="14" t="s">
        <v>13</v>
      </c>
      <c r="G217" s="24">
        <f t="shared" si="173"/>
        <v>7291199.75</v>
      </c>
      <c r="H217" s="26">
        <f t="shared" ref="H217:M217" si="182">H218+H219</f>
        <v>0</v>
      </c>
      <c r="I217" s="26">
        <f t="shared" si="182"/>
        <v>0</v>
      </c>
      <c r="J217" s="26">
        <f t="shared" si="182"/>
        <v>0</v>
      </c>
      <c r="K217" s="26">
        <f t="shared" si="182"/>
        <v>3344829</v>
      </c>
      <c r="L217" s="26">
        <f t="shared" si="182"/>
        <v>3946370.75</v>
      </c>
      <c r="M217" s="26">
        <f t="shared" si="182"/>
        <v>0</v>
      </c>
      <c r="N217" s="26">
        <f t="shared" ref="N217:O217" si="183">N218+N219</f>
        <v>0</v>
      </c>
      <c r="O217" s="26">
        <f t="shared" si="183"/>
        <v>0</v>
      </c>
      <c r="P217" s="80" t="s">
        <v>266</v>
      </c>
      <c r="Q217" s="55" t="s">
        <v>64</v>
      </c>
      <c r="R217" s="88">
        <v>11</v>
      </c>
      <c r="S217" s="62">
        <v>0</v>
      </c>
      <c r="T217" s="62">
        <v>0</v>
      </c>
      <c r="U217" s="62">
        <v>0</v>
      </c>
      <c r="V217" s="62">
        <v>11</v>
      </c>
      <c r="W217" s="62">
        <v>11</v>
      </c>
      <c r="X217" s="62">
        <v>0</v>
      </c>
      <c r="Y217" s="62">
        <v>0</v>
      </c>
      <c r="Z217" s="62">
        <v>0</v>
      </c>
    </row>
    <row r="218" spans="1:26" s="2" customFormat="1" ht="81.75" customHeight="1" x14ac:dyDescent="0.2">
      <c r="A218" s="107"/>
      <c r="B218" s="81"/>
      <c r="C218" s="56"/>
      <c r="D218" s="56"/>
      <c r="E218" s="81"/>
      <c r="F218" s="15" t="s">
        <v>54</v>
      </c>
      <c r="G218" s="24">
        <f t="shared" si="173"/>
        <v>7291199.75</v>
      </c>
      <c r="H218" s="26">
        <v>0</v>
      </c>
      <c r="I218" s="26">
        <v>0</v>
      </c>
      <c r="J218" s="26">
        <v>0</v>
      </c>
      <c r="K218" s="26">
        <v>3344829</v>
      </c>
      <c r="L218" s="26">
        <v>3946370.75</v>
      </c>
      <c r="M218" s="26">
        <v>0</v>
      </c>
      <c r="N218" s="26">
        <v>0</v>
      </c>
      <c r="O218" s="26">
        <v>0</v>
      </c>
      <c r="P218" s="81"/>
      <c r="Q218" s="56"/>
      <c r="R218" s="88"/>
      <c r="S218" s="63"/>
      <c r="T218" s="63"/>
      <c r="U218" s="63"/>
      <c r="V218" s="63"/>
      <c r="W218" s="63"/>
      <c r="X218" s="63"/>
      <c r="Y218" s="63"/>
      <c r="Z218" s="63"/>
    </row>
    <row r="219" spans="1:26" s="2" customFormat="1" ht="81.75" customHeight="1" x14ac:dyDescent="0.2">
      <c r="A219" s="108"/>
      <c r="B219" s="82"/>
      <c r="C219" s="57"/>
      <c r="D219" s="57"/>
      <c r="E219" s="82"/>
      <c r="F219" s="16" t="s">
        <v>55</v>
      </c>
      <c r="G219" s="24">
        <f t="shared" si="173"/>
        <v>0</v>
      </c>
      <c r="H219" s="26">
        <v>0</v>
      </c>
      <c r="I219" s="26">
        <v>0</v>
      </c>
      <c r="J219" s="26">
        <v>0</v>
      </c>
      <c r="K219" s="26">
        <v>0</v>
      </c>
      <c r="L219" s="26">
        <v>0</v>
      </c>
      <c r="M219" s="26">
        <v>0</v>
      </c>
      <c r="N219" s="26">
        <v>0</v>
      </c>
      <c r="O219" s="26">
        <v>0</v>
      </c>
      <c r="P219" s="82"/>
      <c r="Q219" s="57"/>
      <c r="R219" s="88"/>
      <c r="S219" s="64"/>
      <c r="T219" s="64"/>
      <c r="U219" s="64"/>
      <c r="V219" s="64"/>
      <c r="W219" s="64"/>
      <c r="X219" s="64"/>
      <c r="Y219" s="64"/>
      <c r="Z219" s="64"/>
    </row>
    <row r="220" spans="1:26" s="6" customFormat="1" ht="77.25" customHeight="1" x14ac:dyDescent="0.2">
      <c r="A220" s="84" t="s">
        <v>101</v>
      </c>
      <c r="B220" s="84"/>
      <c r="C220" s="55">
        <v>2020</v>
      </c>
      <c r="D220" s="80">
        <v>2027</v>
      </c>
      <c r="E220" s="80" t="s">
        <v>23</v>
      </c>
      <c r="F220" s="14" t="s">
        <v>13</v>
      </c>
      <c r="G220" s="24">
        <f>SUM(H220:O220)</f>
        <v>328590955.44</v>
      </c>
      <c r="H220" s="25">
        <f>H221+H222</f>
        <v>44529103.049999997</v>
      </c>
      <c r="I220" s="25">
        <f t="shared" ref="I220:M220" si="184">I221+I222</f>
        <v>35007107.68</v>
      </c>
      <c r="J220" s="25">
        <f t="shared" si="184"/>
        <v>36669691.899999999</v>
      </c>
      <c r="K220" s="25">
        <f t="shared" si="184"/>
        <v>43493500.089999996</v>
      </c>
      <c r="L220" s="25">
        <f t="shared" si="184"/>
        <v>47293626.799999997</v>
      </c>
      <c r="M220" s="25">
        <f t="shared" si="184"/>
        <v>45626809.920000002</v>
      </c>
      <c r="N220" s="25">
        <f t="shared" ref="N220:O220" si="185">N221+N222</f>
        <v>37990884</v>
      </c>
      <c r="O220" s="25">
        <f t="shared" si="185"/>
        <v>37980232</v>
      </c>
      <c r="P220" s="55" t="s">
        <v>11</v>
      </c>
      <c r="Q220" s="55" t="s">
        <v>11</v>
      </c>
      <c r="R220" s="55" t="s">
        <v>11</v>
      </c>
      <c r="S220" s="55" t="s">
        <v>11</v>
      </c>
      <c r="T220" s="55" t="s">
        <v>11</v>
      </c>
      <c r="U220" s="55" t="s">
        <v>11</v>
      </c>
      <c r="V220" s="55" t="s">
        <v>11</v>
      </c>
      <c r="W220" s="55" t="s">
        <v>11</v>
      </c>
      <c r="X220" s="55" t="s">
        <v>11</v>
      </c>
      <c r="Y220" s="55" t="s">
        <v>11</v>
      </c>
      <c r="Z220" s="55" t="s">
        <v>11</v>
      </c>
    </row>
    <row r="221" spans="1:26" s="6" customFormat="1" ht="77.25" customHeight="1" x14ac:dyDescent="0.2">
      <c r="A221" s="84"/>
      <c r="B221" s="84"/>
      <c r="C221" s="56"/>
      <c r="D221" s="81"/>
      <c r="E221" s="81"/>
      <c r="F221" s="15" t="s">
        <v>54</v>
      </c>
      <c r="G221" s="24">
        <f t="shared" si="173"/>
        <v>90584101.609999999</v>
      </c>
      <c r="H221" s="26">
        <f>H179</f>
        <v>17914251.050000001</v>
      </c>
      <c r="I221" s="26">
        <f t="shared" ref="I221:J221" si="186">I179</f>
        <v>7100571.9500000002</v>
      </c>
      <c r="J221" s="26">
        <f t="shared" si="186"/>
        <v>7908424.5199999996</v>
      </c>
      <c r="K221" s="26">
        <f>K179+K215</f>
        <v>12269805.369999999</v>
      </c>
      <c r="L221" s="26">
        <f t="shared" ref="L221:M221" si="187">L179+L215</f>
        <v>13856408.800000001</v>
      </c>
      <c r="M221" s="26">
        <f t="shared" si="187"/>
        <v>11102461.92</v>
      </c>
      <c r="N221" s="26">
        <f t="shared" ref="N221:O221" si="188">N179+N215</f>
        <v>10221415</v>
      </c>
      <c r="O221" s="26">
        <f t="shared" si="188"/>
        <v>10210763</v>
      </c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</row>
    <row r="222" spans="1:26" s="6" customFormat="1" ht="77.25" customHeight="1" x14ac:dyDescent="0.2">
      <c r="A222" s="84"/>
      <c r="B222" s="84"/>
      <c r="C222" s="57"/>
      <c r="D222" s="82"/>
      <c r="E222" s="82"/>
      <c r="F222" s="16" t="s">
        <v>55</v>
      </c>
      <c r="G222" s="24">
        <f t="shared" si="173"/>
        <v>238006853.82999998</v>
      </c>
      <c r="H222" s="26">
        <f>H180</f>
        <v>26614852</v>
      </c>
      <c r="I222" s="26">
        <f t="shared" ref="I222:J222" si="189">I180</f>
        <v>27906535.73</v>
      </c>
      <c r="J222" s="26">
        <f t="shared" si="189"/>
        <v>28761267.379999999</v>
      </c>
      <c r="K222" s="26">
        <f>K180+K216</f>
        <v>31223694.719999999</v>
      </c>
      <c r="L222" s="26">
        <f t="shared" ref="L222:M222" si="190">L180+L216</f>
        <v>33437218</v>
      </c>
      <c r="M222" s="26">
        <f t="shared" si="190"/>
        <v>34524348</v>
      </c>
      <c r="N222" s="26">
        <f t="shared" ref="N222:O222" si="191">N180+N216</f>
        <v>27769469</v>
      </c>
      <c r="O222" s="26">
        <f t="shared" si="191"/>
        <v>27769469</v>
      </c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pans="1:26" s="6" customFormat="1" ht="105.75" customHeight="1" x14ac:dyDescent="0.2">
      <c r="A223" s="85" t="s">
        <v>152</v>
      </c>
      <c r="B223" s="86"/>
      <c r="C223" s="13">
        <v>2020</v>
      </c>
      <c r="D223" s="13">
        <v>2027</v>
      </c>
      <c r="E223" s="13" t="s">
        <v>11</v>
      </c>
      <c r="F223" s="13" t="s">
        <v>11</v>
      </c>
      <c r="G223" s="24">
        <f t="shared" si="173"/>
        <v>0</v>
      </c>
      <c r="H223" s="24" t="s">
        <v>11</v>
      </c>
      <c r="I223" s="24" t="s">
        <v>11</v>
      </c>
      <c r="J223" s="24" t="s">
        <v>11</v>
      </c>
      <c r="K223" s="24" t="s">
        <v>11</v>
      </c>
      <c r="L223" s="24" t="s">
        <v>11</v>
      </c>
      <c r="M223" s="24" t="s">
        <v>11</v>
      </c>
      <c r="N223" s="24" t="s">
        <v>11</v>
      </c>
      <c r="O223" s="24" t="s">
        <v>11</v>
      </c>
      <c r="P223" s="13" t="s">
        <v>11</v>
      </c>
      <c r="Q223" s="13" t="s">
        <v>11</v>
      </c>
      <c r="R223" s="13" t="s">
        <v>11</v>
      </c>
      <c r="S223" s="13" t="s">
        <v>11</v>
      </c>
      <c r="T223" s="13" t="s">
        <v>11</v>
      </c>
      <c r="U223" s="13" t="s">
        <v>11</v>
      </c>
      <c r="V223" s="13" t="s">
        <v>11</v>
      </c>
      <c r="W223" s="13" t="s">
        <v>11</v>
      </c>
      <c r="X223" s="13" t="s">
        <v>11</v>
      </c>
      <c r="Y223" s="39" t="s">
        <v>11</v>
      </c>
      <c r="Z223" s="13" t="s">
        <v>11</v>
      </c>
    </row>
    <row r="224" spans="1:26" s="6" customFormat="1" ht="99.75" customHeight="1" x14ac:dyDescent="0.2">
      <c r="A224" s="85" t="s">
        <v>191</v>
      </c>
      <c r="B224" s="86"/>
      <c r="C224" s="13">
        <v>2020</v>
      </c>
      <c r="D224" s="13">
        <v>2027</v>
      </c>
      <c r="E224" s="13" t="s">
        <v>11</v>
      </c>
      <c r="F224" s="13" t="s">
        <v>11</v>
      </c>
      <c r="G224" s="24">
        <f t="shared" si="173"/>
        <v>0</v>
      </c>
      <c r="H224" s="24" t="s">
        <v>11</v>
      </c>
      <c r="I224" s="24" t="s">
        <v>11</v>
      </c>
      <c r="J224" s="24" t="s">
        <v>11</v>
      </c>
      <c r="K224" s="24" t="s">
        <v>11</v>
      </c>
      <c r="L224" s="24" t="s">
        <v>11</v>
      </c>
      <c r="M224" s="24" t="s">
        <v>11</v>
      </c>
      <c r="N224" s="24" t="s">
        <v>11</v>
      </c>
      <c r="O224" s="24" t="s">
        <v>11</v>
      </c>
      <c r="P224" s="13" t="s">
        <v>11</v>
      </c>
      <c r="Q224" s="13" t="s">
        <v>11</v>
      </c>
      <c r="R224" s="13" t="s">
        <v>11</v>
      </c>
      <c r="S224" s="13" t="s">
        <v>11</v>
      </c>
      <c r="T224" s="13" t="s">
        <v>11</v>
      </c>
      <c r="U224" s="13" t="s">
        <v>11</v>
      </c>
      <c r="V224" s="13" t="s">
        <v>11</v>
      </c>
      <c r="W224" s="13" t="s">
        <v>11</v>
      </c>
      <c r="X224" s="13" t="s">
        <v>11</v>
      </c>
      <c r="Y224" s="39" t="s">
        <v>11</v>
      </c>
      <c r="Z224" s="13" t="s">
        <v>11</v>
      </c>
    </row>
    <row r="225" spans="1:26" s="6" customFormat="1" ht="30" hidden="1" customHeight="1" x14ac:dyDescent="0.2">
      <c r="A225" s="166"/>
      <c r="B225" s="80" t="s">
        <v>183</v>
      </c>
      <c r="C225" s="55">
        <v>2014</v>
      </c>
      <c r="D225" s="55">
        <v>2020</v>
      </c>
      <c r="E225" s="80" t="s">
        <v>26</v>
      </c>
      <c r="F225" s="14" t="s">
        <v>13</v>
      </c>
      <c r="G225" s="24">
        <f t="shared" si="173"/>
        <v>0</v>
      </c>
      <c r="H225" s="26">
        <f>H226+H227</f>
        <v>0</v>
      </c>
      <c r="I225" s="26">
        <f t="shared" ref="I225:M225" si="192">I226+I227</f>
        <v>0</v>
      </c>
      <c r="J225" s="26">
        <f t="shared" si="192"/>
        <v>0</v>
      </c>
      <c r="K225" s="26">
        <f t="shared" si="192"/>
        <v>0</v>
      </c>
      <c r="L225" s="26">
        <f t="shared" si="192"/>
        <v>0</v>
      </c>
      <c r="M225" s="26">
        <f t="shared" si="192"/>
        <v>0</v>
      </c>
      <c r="N225" s="26">
        <f t="shared" ref="N225:O225" si="193">N226+N227</f>
        <v>0</v>
      </c>
      <c r="O225" s="26">
        <f t="shared" si="193"/>
        <v>0</v>
      </c>
      <c r="P225" s="61" t="s">
        <v>11</v>
      </c>
      <c r="Q225" s="55" t="s">
        <v>11</v>
      </c>
      <c r="R225" s="61" t="s">
        <v>11</v>
      </c>
      <c r="S225" s="61" t="s">
        <v>11</v>
      </c>
      <c r="T225" s="61" t="s">
        <v>11</v>
      </c>
      <c r="U225" s="61" t="s">
        <v>11</v>
      </c>
      <c r="V225" s="61" t="s">
        <v>11</v>
      </c>
      <c r="W225" s="61" t="s">
        <v>11</v>
      </c>
      <c r="X225" s="61" t="s">
        <v>11</v>
      </c>
      <c r="Y225" s="61" t="s">
        <v>11</v>
      </c>
      <c r="Z225" s="61" t="s">
        <v>11</v>
      </c>
    </row>
    <row r="226" spans="1:26" s="6" customFormat="1" ht="45" hidden="1" customHeight="1" x14ac:dyDescent="0.2">
      <c r="A226" s="167"/>
      <c r="B226" s="81"/>
      <c r="C226" s="56"/>
      <c r="D226" s="56"/>
      <c r="E226" s="81"/>
      <c r="F226" s="15" t="s">
        <v>54</v>
      </c>
      <c r="G226" s="24">
        <f t="shared" si="173"/>
        <v>0</v>
      </c>
      <c r="H226" s="26"/>
      <c r="I226" s="26"/>
      <c r="J226" s="26"/>
      <c r="K226" s="26"/>
      <c r="L226" s="26"/>
      <c r="M226" s="26"/>
      <c r="N226" s="26"/>
      <c r="O226" s="26"/>
      <c r="P226" s="61"/>
      <c r="Q226" s="56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s="6" customFormat="1" ht="25.5" hidden="1" customHeight="1" x14ac:dyDescent="0.2">
      <c r="A227" s="168"/>
      <c r="B227" s="82"/>
      <c r="C227" s="57"/>
      <c r="D227" s="57"/>
      <c r="E227" s="82"/>
      <c r="F227" s="16" t="s">
        <v>55</v>
      </c>
      <c r="G227" s="24">
        <f t="shared" si="173"/>
        <v>0</v>
      </c>
      <c r="H227" s="26"/>
      <c r="I227" s="26"/>
      <c r="J227" s="26"/>
      <c r="K227" s="26"/>
      <c r="L227" s="26"/>
      <c r="M227" s="26"/>
      <c r="N227" s="26"/>
      <c r="O227" s="26"/>
      <c r="P227" s="61"/>
      <c r="Q227" s="57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s="2" customFormat="1" ht="24.75" hidden="1" customHeight="1" x14ac:dyDescent="0.2">
      <c r="A228" s="165"/>
      <c r="B228" s="84" t="s">
        <v>27</v>
      </c>
      <c r="C228" s="61">
        <v>2014</v>
      </c>
      <c r="D228" s="61">
        <v>2020</v>
      </c>
      <c r="E228" s="80" t="s">
        <v>26</v>
      </c>
      <c r="F228" s="14" t="s">
        <v>13</v>
      </c>
      <c r="G228" s="24">
        <f t="shared" si="173"/>
        <v>0</v>
      </c>
      <c r="H228" s="28">
        <f>H229+H230</f>
        <v>0</v>
      </c>
      <c r="I228" s="28">
        <f t="shared" ref="I228:M228" si="194">I229+I230</f>
        <v>0</v>
      </c>
      <c r="J228" s="28">
        <f t="shared" si="194"/>
        <v>0</v>
      </c>
      <c r="K228" s="28">
        <f t="shared" si="194"/>
        <v>0</v>
      </c>
      <c r="L228" s="28">
        <f t="shared" si="194"/>
        <v>0</v>
      </c>
      <c r="M228" s="28">
        <f t="shared" si="194"/>
        <v>0</v>
      </c>
      <c r="N228" s="28">
        <f t="shared" ref="N228:O228" si="195">N229+N230</f>
        <v>0</v>
      </c>
      <c r="O228" s="28">
        <f t="shared" si="195"/>
        <v>0</v>
      </c>
      <c r="P228" s="61" t="s">
        <v>11</v>
      </c>
      <c r="Q228" s="61" t="s">
        <v>11</v>
      </c>
      <c r="R228" s="61" t="s">
        <v>11</v>
      </c>
      <c r="S228" s="61" t="s">
        <v>11</v>
      </c>
      <c r="T228" s="61" t="s">
        <v>11</v>
      </c>
      <c r="U228" s="61" t="s">
        <v>11</v>
      </c>
      <c r="V228" s="61" t="s">
        <v>11</v>
      </c>
      <c r="W228" s="61" t="s">
        <v>11</v>
      </c>
      <c r="X228" s="61" t="s">
        <v>11</v>
      </c>
      <c r="Y228" s="61" t="s">
        <v>11</v>
      </c>
      <c r="Z228" s="61" t="s">
        <v>11</v>
      </c>
    </row>
    <row r="229" spans="1:26" s="2" customFormat="1" ht="48" hidden="1" customHeight="1" x14ac:dyDescent="0.2">
      <c r="A229" s="165"/>
      <c r="B229" s="84"/>
      <c r="C229" s="61"/>
      <c r="D229" s="61"/>
      <c r="E229" s="81"/>
      <c r="F229" s="15" t="s">
        <v>54</v>
      </c>
      <c r="G229" s="24">
        <f t="shared" si="173"/>
        <v>0</v>
      </c>
      <c r="H229" s="26"/>
      <c r="I229" s="26"/>
      <c r="J229" s="26"/>
      <c r="K229" s="26"/>
      <c r="L229" s="26"/>
      <c r="M229" s="26"/>
      <c r="N229" s="26"/>
      <c r="O229" s="26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s="2" customFormat="1" ht="23.25" hidden="1" customHeight="1" x14ac:dyDescent="0.2">
      <c r="A230" s="165"/>
      <c r="B230" s="84"/>
      <c r="C230" s="61"/>
      <c r="D230" s="61"/>
      <c r="E230" s="82"/>
      <c r="F230" s="16" t="s">
        <v>55</v>
      </c>
      <c r="G230" s="24">
        <f t="shared" si="173"/>
        <v>0</v>
      </c>
      <c r="H230" s="26"/>
      <c r="I230" s="26"/>
      <c r="J230" s="26"/>
      <c r="K230" s="26"/>
      <c r="L230" s="26"/>
      <c r="M230" s="26"/>
      <c r="N230" s="26"/>
      <c r="O230" s="26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s="2" customFormat="1" ht="27.75" hidden="1" customHeight="1" x14ac:dyDescent="0.2">
      <c r="A231" s="169"/>
      <c r="B231" s="80" t="s">
        <v>28</v>
      </c>
      <c r="C231" s="61">
        <v>2014</v>
      </c>
      <c r="D231" s="61">
        <v>2020</v>
      </c>
      <c r="E231" s="80" t="s">
        <v>26</v>
      </c>
      <c r="F231" s="14" t="s">
        <v>13</v>
      </c>
      <c r="G231" s="24">
        <f t="shared" si="173"/>
        <v>0</v>
      </c>
      <c r="H231" s="29">
        <f>H232+H233</f>
        <v>0</v>
      </c>
      <c r="I231" s="29">
        <f t="shared" ref="I231:M231" si="196">I232+I233</f>
        <v>0</v>
      </c>
      <c r="J231" s="29">
        <f t="shared" si="196"/>
        <v>0</v>
      </c>
      <c r="K231" s="29">
        <f t="shared" si="196"/>
        <v>0</v>
      </c>
      <c r="L231" s="29">
        <f t="shared" si="196"/>
        <v>0</v>
      </c>
      <c r="M231" s="29">
        <f t="shared" si="196"/>
        <v>0</v>
      </c>
      <c r="N231" s="29">
        <f t="shared" ref="N231:O231" si="197">N232+N233</f>
        <v>0</v>
      </c>
      <c r="O231" s="29">
        <f t="shared" si="197"/>
        <v>0</v>
      </c>
      <c r="P231" s="80" t="s">
        <v>31</v>
      </c>
      <c r="Q231" s="61" t="s">
        <v>32</v>
      </c>
      <c r="R231" s="61" t="e">
        <f>S231+#REF!+#REF!+T231+U231+V231+X231</f>
        <v>#REF!</v>
      </c>
      <c r="S231" s="58">
        <v>0.09</v>
      </c>
      <c r="T231" s="58">
        <v>0.108</v>
      </c>
      <c r="U231" s="58">
        <v>0.108</v>
      </c>
      <c r="V231" s="58">
        <v>0.108</v>
      </c>
      <c r="W231" s="65">
        <v>0.108</v>
      </c>
      <c r="X231" s="65">
        <v>0.108</v>
      </c>
      <c r="Y231" s="65">
        <v>0.108</v>
      </c>
      <c r="Z231" s="65">
        <v>0.108</v>
      </c>
    </row>
    <row r="232" spans="1:26" s="2" customFormat="1" ht="45.75" hidden="1" customHeight="1" x14ac:dyDescent="0.2">
      <c r="A232" s="169"/>
      <c r="B232" s="81"/>
      <c r="C232" s="61"/>
      <c r="D232" s="61"/>
      <c r="E232" s="81"/>
      <c r="F232" s="15" t="s">
        <v>54</v>
      </c>
      <c r="G232" s="24">
        <f t="shared" si="173"/>
        <v>0</v>
      </c>
      <c r="H232" s="26"/>
      <c r="I232" s="26"/>
      <c r="J232" s="26"/>
      <c r="K232" s="26"/>
      <c r="L232" s="26"/>
      <c r="M232" s="26"/>
      <c r="N232" s="26"/>
      <c r="O232" s="26"/>
      <c r="P232" s="81"/>
      <c r="Q232" s="61"/>
      <c r="R232" s="61"/>
      <c r="S232" s="59"/>
      <c r="T232" s="59"/>
      <c r="U232" s="59"/>
      <c r="V232" s="59"/>
      <c r="W232" s="65"/>
      <c r="X232" s="65"/>
      <c r="Y232" s="65"/>
      <c r="Z232" s="65"/>
    </row>
    <row r="233" spans="1:26" s="2" customFormat="1" ht="24.75" hidden="1" customHeight="1" x14ac:dyDescent="0.2">
      <c r="A233" s="169"/>
      <c r="B233" s="82"/>
      <c r="C233" s="61"/>
      <c r="D233" s="61"/>
      <c r="E233" s="82"/>
      <c r="F233" s="16" t="s">
        <v>55</v>
      </c>
      <c r="G233" s="24">
        <f t="shared" si="173"/>
        <v>0</v>
      </c>
      <c r="H233" s="26"/>
      <c r="I233" s="26"/>
      <c r="J233" s="26"/>
      <c r="K233" s="26"/>
      <c r="L233" s="26"/>
      <c r="M233" s="26"/>
      <c r="N233" s="26"/>
      <c r="O233" s="26"/>
      <c r="P233" s="82"/>
      <c r="Q233" s="61"/>
      <c r="R233" s="61"/>
      <c r="S233" s="60"/>
      <c r="T233" s="60"/>
      <c r="U233" s="60"/>
      <c r="V233" s="60"/>
      <c r="W233" s="65"/>
      <c r="X233" s="65"/>
      <c r="Y233" s="65"/>
      <c r="Z233" s="65"/>
    </row>
    <row r="234" spans="1:26" s="2" customFormat="1" ht="25.5" hidden="1" customHeight="1" x14ac:dyDescent="0.2">
      <c r="A234" s="162"/>
      <c r="B234" s="80" t="s">
        <v>29</v>
      </c>
      <c r="C234" s="61">
        <v>2014</v>
      </c>
      <c r="D234" s="61">
        <v>2020</v>
      </c>
      <c r="E234" s="80" t="s">
        <v>26</v>
      </c>
      <c r="F234" s="14" t="s">
        <v>13</v>
      </c>
      <c r="G234" s="24">
        <f t="shared" si="173"/>
        <v>0</v>
      </c>
      <c r="H234" s="26">
        <f t="shared" ref="H234:M234" si="198">H235+H236</f>
        <v>0</v>
      </c>
      <c r="I234" s="26">
        <f t="shared" si="198"/>
        <v>0</v>
      </c>
      <c r="J234" s="26">
        <f t="shared" si="198"/>
        <v>0</v>
      </c>
      <c r="K234" s="26">
        <f t="shared" si="198"/>
        <v>0</v>
      </c>
      <c r="L234" s="26">
        <f t="shared" si="198"/>
        <v>0</v>
      </c>
      <c r="M234" s="26">
        <f t="shared" si="198"/>
        <v>0</v>
      </c>
      <c r="N234" s="26">
        <f t="shared" ref="N234:O234" si="199">N235+N236</f>
        <v>0</v>
      </c>
      <c r="O234" s="26">
        <f t="shared" si="199"/>
        <v>0</v>
      </c>
      <c r="P234" s="80" t="s">
        <v>34</v>
      </c>
      <c r="Q234" s="61" t="s">
        <v>33</v>
      </c>
      <c r="R234" s="61" t="e">
        <f>S234+#REF!+#REF!+T234+U234+V234+X234</f>
        <v>#REF!</v>
      </c>
      <c r="S234" s="65"/>
      <c r="T234" s="65"/>
      <c r="U234" s="65"/>
      <c r="V234" s="65"/>
      <c r="W234" s="65">
        <v>1</v>
      </c>
      <c r="X234" s="65">
        <v>1</v>
      </c>
      <c r="Y234" s="65">
        <v>1</v>
      </c>
      <c r="Z234" s="65">
        <v>1</v>
      </c>
    </row>
    <row r="235" spans="1:26" s="2" customFormat="1" ht="57.75" hidden="1" customHeight="1" x14ac:dyDescent="0.2">
      <c r="A235" s="163"/>
      <c r="B235" s="81"/>
      <c r="C235" s="61"/>
      <c r="D235" s="61"/>
      <c r="E235" s="81"/>
      <c r="F235" s="15" t="s">
        <v>54</v>
      </c>
      <c r="G235" s="24">
        <f t="shared" si="173"/>
        <v>0</v>
      </c>
      <c r="H235" s="26"/>
      <c r="I235" s="26"/>
      <c r="J235" s="26"/>
      <c r="K235" s="26"/>
      <c r="L235" s="26"/>
      <c r="M235" s="26"/>
      <c r="N235" s="26"/>
      <c r="O235" s="26"/>
      <c r="P235" s="81"/>
      <c r="Q235" s="61"/>
      <c r="R235" s="61"/>
      <c r="S235" s="65"/>
      <c r="T235" s="65"/>
      <c r="U235" s="65"/>
      <c r="V235" s="65"/>
      <c r="W235" s="65"/>
      <c r="X235" s="65"/>
      <c r="Y235" s="65"/>
      <c r="Z235" s="65"/>
    </row>
    <row r="236" spans="1:26" s="2" customFormat="1" ht="22.5" hidden="1" customHeight="1" x14ac:dyDescent="0.2">
      <c r="A236" s="163"/>
      <c r="B236" s="82"/>
      <c r="C236" s="61"/>
      <c r="D236" s="61"/>
      <c r="E236" s="82"/>
      <c r="F236" s="16" t="s">
        <v>55</v>
      </c>
      <c r="G236" s="24">
        <f t="shared" si="173"/>
        <v>0</v>
      </c>
      <c r="H236" s="26"/>
      <c r="I236" s="26"/>
      <c r="J236" s="26"/>
      <c r="K236" s="26"/>
      <c r="L236" s="26"/>
      <c r="M236" s="26"/>
      <c r="N236" s="26"/>
      <c r="O236" s="26"/>
      <c r="P236" s="82"/>
      <c r="Q236" s="61"/>
      <c r="R236" s="61"/>
      <c r="S236" s="65"/>
      <c r="T236" s="65"/>
      <c r="U236" s="65"/>
      <c r="V236" s="65"/>
      <c r="W236" s="65"/>
      <c r="X236" s="65"/>
      <c r="Y236" s="65"/>
      <c r="Z236" s="65"/>
    </row>
    <row r="237" spans="1:26" s="2" customFormat="1" ht="27" hidden="1" customHeight="1" x14ac:dyDescent="0.2">
      <c r="A237" s="162"/>
      <c r="B237" s="80" t="s">
        <v>30</v>
      </c>
      <c r="C237" s="61">
        <v>2014</v>
      </c>
      <c r="D237" s="61">
        <v>2020</v>
      </c>
      <c r="E237" s="80" t="s">
        <v>26</v>
      </c>
      <c r="F237" s="14" t="s">
        <v>13</v>
      </c>
      <c r="G237" s="24">
        <f t="shared" si="173"/>
        <v>0</v>
      </c>
      <c r="H237" s="26">
        <f>H238+H239</f>
        <v>0</v>
      </c>
      <c r="I237" s="26">
        <f t="shared" ref="I237:M237" si="200">I238+I239</f>
        <v>0</v>
      </c>
      <c r="J237" s="26">
        <f t="shared" si="200"/>
        <v>0</v>
      </c>
      <c r="K237" s="26">
        <f t="shared" si="200"/>
        <v>0</v>
      </c>
      <c r="L237" s="26">
        <f t="shared" si="200"/>
        <v>0</v>
      </c>
      <c r="M237" s="26">
        <f t="shared" si="200"/>
        <v>0</v>
      </c>
      <c r="N237" s="26">
        <f t="shared" ref="N237:O237" si="201">N238+N239</f>
        <v>0</v>
      </c>
      <c r="O237" s="26">
        <f t="shared" si="201"/>
        <v>0</v>
      </c>
      <c r="P237" s="80" t="s">
        <v>35</v>
      </c>
      <c r="Q237" s="80" t="s">
        <v>36</v>
      </c>
      <c r="R237" s="61" t="e">
        <f>S237+#REF!+#REF!+T237+U237+V237+X237</f>
        <v>#REF!</v>
      </c>
      <c r="S237" s="58"/>
      <c r="T237" s="58"/>
      <c r="U237" s="58"/>
      <c r="V237" s="58"/>
      <c r="W237" s="58">
        <v>250</v>
      </c>
      <c r="X237" s="58">
        <v>250</v>
      </c>
      <c r="Y237" s="58">
        <v>250</v>
      </c>
      <c r="Z237" s="58">
        <v>250</v>
      </c>
    </row>
    <row r="238" spans="1:26" s="2" customFormat="1" ht="49.5" hidden="1" customHeight="1" x14ac:dyDescent="0.2">
      <c r="A238" s="163"/>
      <c r="B238" s="81"/>
      <c r="C238" s="61"/>
      <c r="D238" s="61"/>
      <c r="E238" s="81"/>
      <c r="F238" s="15" t="s">
        <v>54</v>
      </c>
      <c r="G238" s="24">
        <f t="shared" si="173"/>
        <v>0</v>
      </c>
      <c r="H238" s="26"/>
      <c r="I238" s="26"/>
      <c r="J238" s="26"/>
      <c r="K238" s="26"/>
      <c r="L238" s="26"/>
      <c r="M238" s="26"/>
      <c r="N238" s="26"/>
      <c r="O238" s="26"/>
      <c r="P238" s="81"/>
      <c r="Q238" s="81"/>
      <c r="R238" s="61"/>
      <c r="S238" s="59"/>
      <c r="T238" s="59"/>
      <c r="U238" s="59"/>
      <c r="V238" s="59"/>
      <c r="W238" s="59"/>
      <c r="X238" s="59"/>
      <c r="Y238" s="59"/>
      <c r="Z238" s="59"/>
    </row>
    <row r="239" spans="1:26" s="2" customFormat="1" ht="24.75" hidden="1" customHeight="1" x14ac:dyDescent="0.2">
      <c r="A239" s="164"/>
      <c r="B239" s="82"/>
      <c r="C239" s="61"/>
      <c r="D239" s="61"/>
      <c r="E239" s="82"/>
      <c r="F239" s="16" t="s">
        <v>55</v>
      </c>
      <c r="G239" s="24">
        <f t="shared" si="173"/>
        <v>0</v>
      </c>
      <c r="H239" s="26"/>
      <c r="I239" s="26"/>
      <c r="J239" s="26"/>
      <c r="K239" s="26"/>
      <c r="L239" s="26"/>
      <c r="M239" s="26"/>
      <c r="N239" s="26"/>
      <c r="O239" s="26"/>
      <c r="P239" s="82"/>
      <c r="Q239" s="82"/>
      <c r="R239" s="61"/>
      <c r="S239" s="60"/>
      <c r="T239" s="60"/>
      <c r="U239" s="60"/>
      <c r="V239" s="60"/>
      <c r="W239" s="60"/>
      <c r="X239" s="60"/>
      <c r="Y239" s="60"/>
      <c r="Z239" s="60"/>
    </row>
    <row r="240" spans="1:26" s="2" customFormat="1" ht="83.25" customHeight="1" x14ac:dyDescent="0.2">
      <c r="A240" s="92" t="s">
        <v>95</v>
      </c>
      <c r="B240" s="80" t="s">
        <v>184</v>
      </c>
      <c r="C240" s="55">
        <v>2020</v>
      </c>
      <c r="D240" s="80">
        <v>2027</v>
      </c>
      <c r="E240" s="80" t="s">
        <v>153</v>
      </c>
      <c r="F240" s="14" t="s">
        <v>13</v>
      </c>
      <c r="G240" s="24">
        <f t="shared" si="173"/>
        <v>2672487.8100000005</v>
      </c>
      <c r="H240" s="30">
        <f>H241+H242</f>
        <v>899244.78</v>
      </c>
      <c r="I240" s="30">
        <f t="shared" ref="I240:M240" si="202">I241+I242</f>
        <v>247262.6</v>
      </c>
      <c r="J240" s="30">
        <f t="shared" si="202"/>
        <v>196206.84</v>
      </c>
      <c r="K240" s="30">
        <f t="shared" si="202"/>
        <v>241717</v>
      </c>
      <c r="L240" s="30">
        <f t="shared" si="202"/>
        <v>188184.08000000002</v>
      </c>
      <c r="M240" s="30">
        <f t="shared" si="202"/>
        <v>305872.51</v>
      </c>
      <c r="N240" s="30">
        <f t="shared" ref="N240:O240" si="203">N241+N242</f>
        <v>297000</v>
      </c>
      <c r="O240" s="30">
        <f t="shared" si="203"/>
        <v>297000</v>
      </c>
      <c r="P240" s="55" t="s">
        <v>11</v>
      </c>
      <c r="Q240" s="55" t="s">
        <v>11</v>
      </c>
      <c r="R240" s="55" t="s">
        <v>11</v>
      </c>
      <c r="S240" s="55" t="s">
        <v>11</v>
      </c>
      <c r="T240" s="55" t="s">
        <v>11</v>
      </c>
      <c r="U240" s="55" t="s">
        <v>11</v>
      </c>
      <c r="V240" s="55" t="s">
        <v>11</v>
      </c>
      <c r="W240" s="55" t="s">
        <v>11</v>
      </c>
      <c r="X240" s="55" t="s">
        <v>11</v>
      </c>
      <c r="Y240" s="55" t="s">
        <v>11</v>
      </c>
      <c r="Z240" s="55" t="s">
        <v>11</v>
      </c>
    </row>
    <row r="241" spans="1:26" s="2" customFormat="1" ht="83.25" customHeight="1" x14ac:dyDescent="0.2">
      <c r="A241" s="93"/>
      <c r="B241" s="81"/>
      <c r="C241" s="56"/>
      <c r="D241" s="81"/>
      <c r="E241" s="81"/>
      <c r="F241" s="15" t="s">
        <v>54</v>
      </c>
      <c r="G241" s="24">
        <f t="shared" si="173"/>
        <v>2642184.8100000005</v>
      </c>
      <c r="H241" s="30">
        <f>H244</f>
        <v>899244.78</v>
      </c>
      <c r="I241" s="30">
        <f t="shared" ref="I241:M242" si="204">I244</f>
        <v>247262.6</v>
      </c>
      <c r="J241" s="30">
        <f t="shared" si="204"/>
        <v>165903.84</v>
      </c>
      <c r="K241" s="30">
        <f t="shared" si="204"/>
        <v>241717</v>
      </c>
      <c r="L241" s="30">
        <f t="shared" si="204"/>
        <v>188184.08000000002</v>
      </c>
      <c r="M241" s="30">
        <f t="shared" si="204"/>
        <v>305872.51</v>
      </c>
      <c r="N241" s="30">
        <f t="shared" ref="N241:O241" si="205">N244</f>
        <v>297000</v>
      </c>
      <c r="O241" s="30">
        <f t="shared" si="205"/>
        <v>297000</v>
      </c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</row>
    <row r="242" spans="1:26" s="2" customFormat="1" ht="83.25" customHeight="1" x14ac:dyDescent="0.2">
      <c r="A242" s="94"/>
      <c r="B242" s="82"/>
      <c r="C242" s="57"/>
      <c r="D242" s="82"/>
      <c r="E242" s="82"/>
      <c r="F242" s="16" t="s">
        <v>55</v>
      </c>
      <c r="G242" s="24">
        <f t="shared" si="173"/>
        <v>30303</v>
      </c>
      <c r="H242" s="25">
        <f>H245</f>
        <v>0</v>
      </c>
      <c r="I242" s="25">
        <f t="shared" si="204"/>
        <v>0</v>
      </c>
      <c r="J242" s="25">
        <f t="shared" si="204"/>
        <v>30303</v>
      </c>
      <c r="K242" s="25">
        <f t="shared" si="204"/>
        <v>0</v>
      </c>
      <c r="L242" s="25">
        <f t="shared" si="204"/>
        <v>0</v>
      </c>
      <c r="M242" s="25">
        <f t="shared" si="204"/>
        <v>0</v>
      </c>
      <c r="N242" s="25">
        <f t="shared" ref="N242:O242" si="206">N245</f>
        <v>0</v>
      </c>
      <c r="O242" s="25">
        <f t="shared" si="206"/>
        <v>0</v>
      </c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pans="1:26" s="2" customFormat="1" ht="72.75" customHeight="1" x14ac:dyDescent="0.2">
      <c r="A243" s="87" t="s">
        <v>96</v>
      </c>
      <c r="B243" s="84" t="s">
        <v>83</v>
      </c>
      <c r="C243" s="61">
        <v>2020</v>
      </c>
      <c r="D243" s="80">
        <v>2027</v>
      </c>
      <c r="E243" s="80" t="s">
        <v>153</v>
      </c>
      <c r="F243" s="14" t="s">
        <v>13</v>
      </c>
      <c r="G243" s="24">
        <f t="shared" si="173"/>
        <v>2672487.8100000005</v>
      </c>
      <c r="H243" s="30">
        <f>H244+H245</f>
        <v>899244.78</v>
      </c>
      <c r="I243" s="30">
        <f t="shared" ref="I243:M243" si="207">I244+I245</f>
        <v>247262.6</v>
      </c>
      <c r="J243" s="30">
        <f t="shared" si="207"/>
        <v>196206.84</v>
      </c>
      <c r="K243" s="30">
        <f t="shared" si="207"/>
        <v>241717</v>
      </c>
      <c r="L243" s="30">
        <f t="shared" si="207"/>
        <v>188184.08000000002</v>
      </c>
      <c r="M243" s="30">
        <f t="shared" si="207"/>
        <v>305872.51</v>
      </c>
      <c r="N243" s="30">
        <f t="shared" ref="N243:O243" si="208">N244+N245</f>
        <v>297000</v>
      </c>
      <c r="O243" s="30">
        <f t="shared" si="208"/>
        <v>297000</v>
      </c>
      <c r="P243" s="61" t="s">
        <v>11</v>
      </c>
      <c r="Q243" s="61" t="s">
        <v>11</v>
      </c>
      <c r="R243" s="61" t="s">
        <v>11</v>
      </c>
      <c r="S243" s="61" t="s">
        <v>11</v>
      </c>
      <c r="T243" s="61" t="s">
        <v>11</v>
      </c>
      <c r="U243" s="61" t="s">
        <v>11</v>
      </c>
      <c r="V243" s="61" t="s">
        <v>11</v>
      </c>
      <c r="W243" s="61" t="s">
        <v>11</v>
      </c>
      <c r="X243" s="61" t="s">
        <v>11</v>
      </c>
      <c r="Y243" s="61" t="s">
        <v>11</v>
      </c>
      <c r="Z243" s="61" t="s">
        <v>11</v>
      </c>
    </row>
    <row r="244" spans="1:26" s="2" customFormat="1" ht="63.75" customHeight="1" x14ac:dyDescent="0.2">
      <c r="A244" s="87"/>
      <c r="B244" s="84"/>
      <c r="C244" s="61"/>
      <c r="D244" s="81"/>
      <c r="E244" s="81"/>
      <c r="F244" s="15" t="s">
        <v>54</v>
      </c>
      <c r="G244" s="24">
        <f t="shared" si="173"/>
        <v>2642184.8100000005</v>
      </c>
      <c r="H244" s="30">
        <f>H247+H250+H256</f>
        <v>899244.78</v>
      </c>
      <c r="I244" s="30">
        <f t="shared" ref="I244:I245" si="209">I247+I250+I256</f>
        <v>247262.6</v>
      </c>
      <c r="J244" s="30">
        <f>J247+J250+J256+J259</f>
        <v>165903.84</v>
      </c>
      <c r="K244" s="30">
        <f>K247+K250+K256+K259</f>
        <v>241717</v>
      </c>
      <c r="L244" s="30">
        <f t="shared" ref="K244:M245" si="210">L247+L250+L256+L259</f>
        <v>188184.08000000002</v>
      </c>
      <c r="M244" s="30">
        <f t="shared" si="210"/>
        <v>305872.51</v>
      </c>
      <c r="N244" s="30">
        <f t="shared" ref="N244:O244" si="211">N247+N250+N256+N259</f>
        <v>297000</v>
      </c>
      <c r="O244" s="30">
        <f t="shared" si="211"/>
        <v>297000</v>
      </c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s="2" customFormat="1" ht="63.75" customHeight="1" x14ac:dyDescent="0.2">
      <c r="A245" s="87"/>
      <c r="B245" s="84"/>
      <c r="C245" s="61"/>
      <c r="D245" s="82"/>
      <c r="E245" s="82"/>
      <c r="F245" s="16" t="s">
        <v>55</v>
      </c>
      <c r="G245" s="24">
        <f t="shared" si="173"/>
        <v>30303</v>
      </c>
      <c r="H245" s="25">
        <f>H248+H251+H257</f>
        <v>0</v>
      </c>
      <c r="I245" s="25">
        <f t="shared" si="209"/>
        <v>0</v>
      </c>
      <c r="J245" s="25">
        <f>J248+J251+J257+J260</f>
        <v>30303</v>
      </c>
      <c r="K245" s="25">
        <f t="shared" si="210"/>
        <v>0</v>
      </c>
      <c r="L245" s="25">
        <f t="shared" si="210"/>
        <v>0</v>
      </c>
      <c r="M245" s="25">
        <f t="shared" si="210"/>
        <v>0</v>
      </c>
      <c r="N245" s="25">
        <f t="shared" ref="N245:O245" si="212">N248+N251+N257+N260</f>
        <v>0</v>
      </c>
      <c r="O245" s="25">
        <f t="shared" si="212"/>
        <v>0</v>
      </c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s="2" customFormat="1" ht="49.5" customHeight="1" x14ac:dyDescent="0.2">
      <c r="A246" s="87" t="s">
        <v>154</v>
      </c>
      <c r="B246" s="80" t="s">
        <v>77</v>
      </c>
      <c r="C246" s="61">
        <v>2020</v>
      </c>
      <c r="D246" s="80">
        <v>2027</v>
      </c>
      <c r="E246" s="80" t="s">
        <v>153</v>
      </c>
      <c r="F246" s="14" t="s">
        <v>13</v>
      </c>
      <c r="G246" s="24">
        <f t="shared" si="173"/>
        <v>825650</v>
      </c>
      <c r="H246" s="26">
        <f>H247+H248</f>
        <v>15950</v>
      </c>
      <c r="I246" s="26">
        <f t="shared" ref="I246:M246" si="213">I247+I248</f>
        <v>95700</v>
      </c>
      <c r="J246" s="26">
        <f t="shared" si="213"/>
        <v>73540</v>
      </c>
      <c r="K246" s="26">
        <f t="shared" si="213"/>
        <v>90600</v>
      </c>
      <c r="L246" s="26">
        <f t="shared" si="213"/>
        <v>97860</v>
      </c>
      <c r="M246" s="26">
        <f t="shared" si="213"/>
        <v>220000</v>
      </c>
      <c r="N246" s="26">
        <f t="shared" ref="N246:O246" si="214">N247+N248</f>
        <v>116000</v>
      </c>
      <c r="O246" s="26">
        <f t="shared" si="214"/>
        <v>116000</v>
      </c>
      <c r="P246" s="80" t="s">
        <v>245</v>
      </c>
      <c r="Q246" s="55" t="s">
        <v>37</v>
      </c>
      <c r="R246" s="55">
        <v>100</v>
      </c>
      <c r="S246" s="58">
        <v>100</v>
      </c>
      <c r="T246" s="58">
        <v>100</v>
      </c>
      <c r="U246" s="58">
        <v>100</v>
      </c>
      <c r="V246" s="58">
        <v>100</v>
      </c>
      <c r="W246" s="58">
        <v>100</v>
      </c>
      <c r="X246" s="58">
        <v>100</v>
      </c>
      <c r="Y246" s="58">
        <v>100</v>
      </c>
      <c r="Z246" s="58">
        <v>100</v>
      </c>
    </row>
    <row r="247" spans="1:26" s="2" customFormat="1" ht="62.25" customHeight="1" x14ac:dyDescent="0.2">
      <c r="A247" s="87"/>
      <c r="B247" s="81"/>
      <c r="C247" s="61"/>
      <c r="D247" s="81"/>
      <c r="E247" s="81"/>
      <c r="F247" s="15" t="s">
        <v>54</v>
      </c>
      <c r="G247" s="24">
        <f t="shared" si="173"/>
        <v>825650</v>
      </c>
      <c r="H247" s="26">
        <v>15950</v>
      </c>
      <c r="I247" s="26">
        <v>95700</v>
      </c>
      <c r="J247" s="26">
        <v>73540</v>
      </c>
      <c r="K247" s="26">
        <v>90600</v>
      </c>
      <c r="L247" s="26">
        <v>97860</v>
      </c>
      <c r="M247" s="26">
        <v>220000</v>
      </c>
      <c r="N247" s="26">
        <v>116000</v>
      </c>
      <c r="O247" s="26">
        <v>116000</v>
      </c>
      <c r="P247" s="81"/>
      <c r="Q247" s="56"/>
      <c r="R247" s="56"/>
      <c r="S247" s="59"/>
      <c r="T247" s="59"/>
      <c r="U247" s="59"/>
      <c r="V247" s="59"/>
      <c r="W247" s="59"/>
      <c r="X247" s="59"/>
      <c r="Y247" s="59"/>
      <c r="Z247" s="59"/>
    </row>
    <row r="248" spans="1:26" s="2" customFormat="1" ht="27" customHeight="1" x14ac:dyDescent="0.2">
      <c r="A248" s="87"/>
      <c r="B248" s="82"/>
      <c r="C248" s="61"/>
      <c r="D248" s="82"/>
      <c r="E248" s="82"/>
      <c r="F248" s="16" t="s">
        <v>55</v>
      </c>
      <c r="G248" s="24">
        <f t="shared" si="173"/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0</v>
      </c>
      <c r="N248" s="26">
        <v>0</v>
      </c>
      <c r="O248" s="26">
        <v>0</v>
      </c>
      <c r="P248" s="82"/>
      <c r="Q248" s="57"/>
      <c r="R248" s="57"/>
      <c r="S248" s="60"/>
      <c r="T248" s="60"/>
      <c r="U248" s="60"/>
      <c r="V248" s="60"/>
      <c r="W248" s="60"/>
      <c r="X248" s="60"/>
      <c r="Y248" s="60"/>
      <c r="Z248" s="60"/>
    </row>
    <row r="249" spans="1:26" s="2" customFormat="1" ht="55.5" customHeight="1" x14ac:dyDescent="0.2">
      <c r="A249" s="87" t="s">
        <v>155</v>
      </c>
      <c r="B249" s="80" t="s">
        <v>39</v>
      </c>
      <c r="C249" s="61">
        <v>2020</v>
      </c>
      <c r="D249" s="80">
        <v>2027</v>
      </c>
      <c r="E249" s="80" t="s">
        <v>153</v>
      </c>
      <c r="F249" s="14" t="s">
        <v>13</v>
      </c>
      <c r="G249" s="24">
        <f t="shared" si="173"/>
        <v>1735862.3</v>
      </c>
      <c r="H249" s="26">
        <f>H250+H251</f>
        <v>883294.78</v>
      </c>
      <c r="I249" s="26">
        <f t="shared" ref="I249:M249" si="215">I250+I251</f>
        <v>151562.6</v>
      </c>
      <c r="J249" s="26">
        <f t="shared" si="215"/>
        <v>63563.839999999997</v>
      </c>
      <c r="K249" s="26">
        <f t="shared" si="215"/>
        <v>137117</v>
      </c>
      <c r="L249" s="26">
        <f t="shared" si="215"/>
        <v>90324.08</v>
      </c>
      <c r="M249" s="26">
        <f t="shared" si="215"/>
        <v>70000</v>
      </c>
      <c r="N249" s="26">
        <f t="shared" ref="N249:O249" si="216">N250+N251</f>
        <v>170000</v>
      </c>
      <c r="O249" s="26">
        <f t="shared" si="216"/>
        <v>170000</v>
      </c>
      <c r="P249" s="80" t="s">
        <v>156</v>
      </c>
      <c r="Q249" s="55" t="s">
        <v>37</v>
      </c>
      <c r="R249" s="88">
        <v>100</v>
      </c>
      <c r="S249" s="58">
        <v>100</v>
      </c>
      <c r="T249" s="58">
        <v>100</v>
      </c>
      <c r="U249" s="58">
        <v>100</v>
      </c>
      <c r="V249" s="58">
        <v>100</v>
      </c>
      <c r="W249" s="58">
        <v>100</v>
      </c>
      <c r="X249" s="58">
        <v>100</v>
      </c>
      <c r="Y249" s="58">
        <v>100</v>
      </c>
      <c r="Z249" s="58">
        <v>100</v>
      </c>
    </row>
    <row r="250" spans="1:26" s="2" customFormat="1" ht="55.5" customHeight="1" x14ac:dyDescent="0.2">
      <c r="A250" s="87"/>
      <c r="B250" s="81"/>
      <c r="C250" s="61"/>
      <c r="D250" s="81"/>
      <c r="E250" s="81"/>
      <c r="F250" s="15" t="s">
        <v>54</v>
      </c>
      <c r="G250" s="24">
        <f t="shared" si="173"/>
        <v>1735862.3</v>
      </c>
      <c r="H250" s="26">
        <v>883294.78</v>
      </c>
      <c r="I250" s="26">
        <v>151562.6</v>
      </c>
      <c r="J250" s="26">
        <v>63563.839999999997</v>
      </c>
      <c r="K250" s="26">
        <v>137117</v>
      </c>
      <c r="L250" s="26">
        <v>90324.08</v>
      </c>
      <c r="M250" s="26">
        <v>70000</v>
      </c>
      <c r="N250" s="26">
        <v>170000</v>
      </c>
      <c r="O250" s="26">
        <v>170000</v>
      </c>
      <c r="P250" s="81"/>
      <c r="Q250" s="56"/>
      <c r="R250" s="88"/>
      <c r="S250" s="59"/>
      <c r="T250" s="59"/>
      <c r="U250" s="59"/>
      <c r="V250" s="59"/>
      <c r="W250" s="59"/>
      <c r="X250" s="59"/>
      <c r="Y250" s="59"/>
      <c r="Z250" s="59"/>
    </row>
    <row r="251" spans="1:26" s="2" customFormat="1" ht="26.25" customHeight="1" x14ac:dyDescent="0.2">
      <c r="A251" s="87"/>
      <c r="B251" s="82"/>
      <c r="C251" s="61"/>
      <c r="D251" s="82"/>
      <c r="E251" s="82"/>
      <c r="F251" s="16" t="s">
        <v>55</v>
      </c>
      <c r="G251" s="24">
        <f t="shared" si="173"/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82"/>
      <c r="Q251" s="57"/>
      <c r="R251" s="88"/>
      <c r="S251" s="60"/>
      <c r="T251" s="60"/>
      <c r="U251" s="60"/>
      <c r="V251" s="60"/>
      <c r="W251" s="60"/>
      <c r="X251" s="60"/>
      <c r="Y251" s="60"/>
      <c r="Z251" s="60"/>
    </row>
    <row r="252" spans="1:26" s="2" customFormat="1" ht="46.5" hidden="1" customHeight="1" x14ac:dyDescent="0.2">
      <c r="A252" s="87" t="s">
        <v>91</v>
      </c>
      <c r="B252" s="80" t="s">
        <v>81</v>
      </c>
      <c r="C252" s="61">
        <v>2019</v>
      </c>
      <c r="D252" s="61">
        <v>2019</v>
      </c>
      <c r="E252" s="80" t="s">
        <v>38</v>
      </c>
      <c r="F252" s="14" t="s">
        <v>13</v>
      </c>
      <c r="G252" s="24">
        <f t="shared" si="173"/>
        <v>0</v>
      </c>
      <c r="H252" s="26"/>
      <c r="I252" s="26"/>
      <c r="J252" s="26"/>
      <c r="K252" s="26"/>
      <c r="L252" s="26"/>
      <c r="M252" s="26"/>
      <c r="N252" s="26"/>
      <c r="O252" s="26"/>
      <c r="P252" s="80" t="s">
        <v>82</v>
      </c>
      <c r="Q252" s="55" t="s">
        <v>15</v>
      </c>
      <c r="R252" s="83">
        <v>3</v>
      </c>
      <c r="S252" s="58"/>
      <c r="T252" s="58"/>
      <c r="U252" s="58"/>
      <c r="V252" s="58">
        <v>3</v>
      </c>
      <c r="W252" s="58"/>
      <c r="X252" s="58"/>
      <c r="Y252" s="58"/>
      <c r="Z252" s="58"/>
    </row>
    <row r="253" spans="1:26" s="2" customFormat="1" ht="66" hidden="1" customHeight="1" x14ac:dyDescent="0.2">
      <c r="A253" s="87"/>
      <c r="B253" s="81"/>
      <c r="C253" s="61"/>
      <c r="D253" s="61"/>
      <c r="E253" s="81"/>
      <c r="F253" s="15" t="s">
        <v>54</v>
      </c>
      <c r="G253" s="24">
        <f t="shared" si="173"/>
        <v>0</v>
      </c>
      <c r="H253" s="26"/>
      <c r="I253" s="26"/>
      <c r="J253" s="26"/>
      <c r="K253" s="26"/>
      <c r="L253" s="26"/>
      <c r="M253" s="26"/>
      <c r="N253" s="26"/>
      <c r="O253" s="26"/>
      <c r="P253" s="81"/>
      <c r="Q253" s="56"/>
      <c r="R253" s="83"/>
      <c r="S253" s="59"/>
      <c r="T253" s="59"/>
      <c r="U253" s="59"/>
      <c r="V253" s="59"/>
      <c r="W253" s="59"/>
      <c r="X253" s="59"/>
      <c r="Y253" s="59"/>
      <c r="Z253" s="59"/>
    </row>
    <row r="254" spans="1:26" s="2" customFormat="1" ht="54.75" hidden="1" customHeight="1" x14ac:dyDescent="0.2">
      <c r="A254" s="87"/>
      <c r="B254" s="82"/>
      <c r="C254" s="61"/>
      <c r="D254" s="61"/>
      <c r="E254" s="82"/>
      <c r="F254" s="16" t="s">
        <v>55</v>
      </c>
      <c r="G254" s="24">
        <f t="shared" si="173"/>
        <v>0</v>
      </c>
      <c r="H254" s="26"/>
      <c r="I254" s="26"/>
      <c r="J254" s="26"/>
      <c r="K254" s="26"/>
      <c r="L254" s="26"/>
      <c r="M254" s="26"/>
      <c r="N254" s="26"/>
      <c r="O254" s="26"/>
      <c r="P254" s="82"/>
      <c r="Q254" s="57"/>
      <c r="R254" s="83"/>
      <c r="S254" s="60"/>
      <c r="T254" s="60"/>
      <c r="U254" s="60"/>
      <c r="V254" s="60"/>
      <c r="W254" s="60"/>
      <c r="X254" s="60"/>
      <c r="Y254" s="60"/>
      <c r="Z254" s="60"/>
    </row>
    <row r="255" spans="1:26" s="2" customFormat="1" ht="55.5" customHeight="1" x14ac:dyDescent="0.2">
      <c r="A255" s="87" t="s">
        <v>243</v>
      </c>
      <c r="B255" s="80" t="s">
        <v>81</v>
      </c>
      <c r="C255" s="61">
        <v>2022</v>
      </c>
      <c r="D255" s="61">
        <v>2022</v>
      </c>
      <c r="E255" s="80" t="s">
        <v>153</v>
      </c>
      <c r="F255" s="14" t="s">
        <v>13</v>
      </c>
      <c r="G255" s="24">
        <f t="shared" si="173"/>
        <v>30303</v>
      </c>
      <c r="H255" s="26">
        <f>H256+H257</f>
        <v>0</v>
      </c>
      <c r="I255" s="26">
        <f t="shared" ref="I255:M255" si="217">I256+I257</f>
        <v>0</v>
      </c>
      <c r="J255" s="26">
        <f t="shared" si="217"/>
        <v>30303</v>
      </c>
      <c r="K255" s="26">
        <f t="shared" si="217"/>
        <v>0</v>
      </c>
      <c r="L255" s="26">
        <f t="shared" si="217"/>
        <v>0</v>
      </c>
      <c r="M255" s="26">
        <f t="shared" si="217"/>
        <v>0</v>
      </c>
      <c r="N255" s="26">
        <f t="shared" ref="N255:O255" si="218">N256+N257</f>
        <v>0</v>
      </c>
      <c r="O255" s="26">
        <f t="shared" si="218"/>
        <v>0</v>
      </c>
      <c r="P255" s="80" t="s">
        <v>247</v>
      </c>
      <c r="Q255" s="55" t="s">
        <v>37</v>
      </c>
      <c r="R255" s="88">
        <v>100</v>
      </c>
      <c r="S255" s="58">
        <v>0</v>
      </c>
      <c r="T255" s="58">
        <v>0</v>
      </c>
      <c r="U255" s="58">
        <v>100</v>
      </c>
      <c r="V255" s="58">
        <v>0</v>
      </c>
      <c r="W255" s="58">
        <v>0</v>
      </c>
      <c r="X255" s="58">
        <v>0</v>
      </c>
      <c r="Y255" s="58">
        <v>0</v>
      </c>
      <c r="Z255" s="58">
        <v>0</v>
      </c>
    </row>
    <row r="256" spans="1:26" s="2" customFormat="1" ht="55.5" customHeight="1" x14ac:dyDescent="0.2">
      <c r="A256" s="87"/>
      <c r="B256" s="81"/>
      <c r="C256" s="61"/>
      <c r="D256" s="61"/>
      <c r="E256" s="81"/>
      <c r="F256" s="15" t="s">
        <v>54</v>
      </c>
      <c r="G256" s="24">
        <f t="shared" si="173"/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81"/>
      <c r="Q256" s="56"/>
      <c r="R256" s="88"/>
      <c r="S256" s="59"/>
      <c r="T256" s="59"/>
      <c r="U256" s="59"/>
      <c r="V256" s="59"/>
      <c r="W256" s="59"/>
      <c r="X256" s="59"/>
      <c r="Y256" s="59"/>
      <c r="Z256" s="59"/>
    </row>
    <row r="257" spans="1:26" s="2" customFormat="1" ht="44.25" customHeight="1" x14ac:dyDescent="0.2">
      <c r="A257" s="87"/>
      <c r="B257" s="82"/>
      <c r="C257" s="61"/>
      <c r="D257" s="61"/>
      <c r="E257" s="82"/>
      <c r="F257" s="16" t="s">
        <v>55</v>
      </c>
      <c r="G257" s="24">
        <f t="shared" si="173"/>
        <v>30303</v>
      </c>
      <c r="H257" s="26">
        <v>0</v>
      </c>
      <c r="I257" s="26">
        <v>0</v>
      </c>
      <c r="J257" s="26">
        <v>30303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82"/>
      <c r="Q257" s="57"/>
      <c r="R257" s="88"/>
      <c r="S257" s="60"/>
      <c r="T257" s="60"/>
      <c r="U257" s="60"/>
      <c r="V257" s="60"/>
      <c r="W257" s="60"/>
      <c r="X257" s="60"/>
      <c r="Y257" s="60"/>
      <c r="Z257" s="60"/>
    </row>
    <row r="258" spans="1:26" s="2" customFormat="1" ht="49.5" customHeight="1" x14ac:dyDescent="0.2">
      <c r="A258" s="87" t="s">
        <v>244</v>
      </c>
      <c r="B258" s="80" t="s">
        <v>248</v>
      </c>
      <c r="C258" s="84" t="s">
        <v>286</v>
      </c>
      <c r="D258" s="84" t="s">
        <v>296</v>
      </c>
      <c r="E258" s="80" t="s">
        <v>153</v>
      </c>
      <c r="F258" s="14" t="s">
        <v>13</v>
      </c>
      <c r="G258" s="24">
        <f t="shared" si="173"/>
        <v>80672.510000000009</v>
      </c>
      <c r="H258" s="26">
        <f>H259+H260</f>
        <v>0</v>
      </c>
      <c r="I258" s="26">
        <f t="shared" ref="I258:M258" si="219">I259+I260</f>
        <v>0</v>
      </c>
      <c r="J258" s="26">
        <f t="shared" si="219"/>
        <v>28800</v>
      </c>
      <c r="K258" s="26">
        <f t="shared" si="219"/>
        <v>14000</v>
      </c>
      <c r="L258" s="26">
        <f t="shared" si="219"/>
        <v>0</v>
      </c>
      <c r="M258" s="26">
        <f t="shared" si="219"/>
        <v>15872.51</v>
      </c>
      <c r="N258" s="26">
        <f t="shared" ref="N258:O258" si="220">N259+N260</f>
        <v>11000</v>
      </c>
      <c r="O258" s="26">
        <f t="shared" si="220"/>
        <v>11000</v>
      </c>
      <c r="P258" s="80" t="s">
        <v>246</v>
      </c>
      <c r="Q258" s="55" t="s">
        <v>37</v>
      </c>
      <c r="R258" s="55">
        <v>100</v>
      </c>
      <c r="S258" s="58">
        <v>0</v>
      </c>
      <c r="T258" s="58">
        <v>0</v>
      </c>
      <c r="U258" s="58">
        <v>100</v>
      </c>
      <c r="V258" s="58">
        <v>100</v>
      </c>
      <c r="W258" s="58">
        <v>0</v>
      </c>
      <c r="X258" s="58">
        <v>100</v>
      </c>
      <c r="Y258" s="58">
        <v>100</v>
      </c>
      <c r="Z258" s="58">
        <v>100</v>
      </c>
    </row>
    <row r="259" spans="1:26" s="2" customFormat="1" ht="62.25" customHeight="1" x14ac:dyDescent="0.2">
      <c r="A259" s="87"/>
      <c r="B259" s="81"/>
      <c r="C259" s="84"/>
      <c r="D259" s="84"/>
      <c r="E259" s="81"/>
      <c r="F259" s="15" t="s">
        <v>54</v>
      </c>
      <c r="G259" s="24">
        <f t="shared" si="173"/>
        <v>80672.510000000009</v>
      </c>
      <c r="H259" s="26">
        <v>0</v>
      </c>
      <c r="I259" s="26">
        <v>0</v>
      </c>
      <c r="J259" s="26">
        <v>28800</v>
      </c>
      <c r="K259" s="26">
        <v>14000</v>
      </c>
      <c r="L259" s="26">
        <v>0</v>
      </c>
      <c r="M259" s="26">
        <v>15872.51</v>
      </c>
      <c r="N259" s="26">
        <v>11000</v>
      </c>
      <c r="O259" s="26">
        <v>11000</v>
      </c>
      <c r="P259" s="81"/>
      <c r="Q259" s="56"/>
      <c r="R259" s="56"/>
      <c r="S259" s="59"/>
      <c r="T259" s="59"/>
      <c r="U259" s="59"/>
      <c r="V259" s="59"/>
      <c r="W259" s="59"/>
      <c r="X259" s="59"/>
      <c r="Y259" s="59"/>
      <c r="Z259" s="59"/>
    </row>
    <row r="260" spans="1:26" s="2" customFormat="1" ht="27" customHeight="1" x14ac:dyDescent="0.2">
      <c r="A260" s="87"/>
      <c r="B260" s="82"/>
      <c r="C260" s="84"/>
      <c r="D260" s="84"/>
      <c r="E260" s="82"/>
      <c r="F260" s="16" t="s">
        <v>55</v>
      </c>
      <c r="G260" s="24">
        <f t="shared" si="173"/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82"/>
      <c r="Q260" s="57"/>
      <c r="R260" s="57"/>
      <c r="S260" s="60"/>
      <c r="T260" s="60"/>
      <c r="U260" s="60"/>
      <c r="V260" s="60"/>
      <c r="W260" s="60"/>
      <c r="X260" s="60"/>
      <c r="Y260" s="60"/>
      <c r="Z260" s="60"/>
    </row>
    <row r="261" spans="1:26" s="2" customFormat="1" ht="70.5" customHeight="1" x14ac:dyDescent="0.2">
      <c r="A261" s="84" t="s">
        <v>185</v>
      </c>
      <c r="B261" s="84"/>
      <c r="C261" s="61">
        <v>2020</v>
      </c>
      <c r="D261" s="61">
        <v>2027</v>
      </c>
      <c r="E261" s="80" t="s">
        <v>153</v>
      </c>
      <c r="F261" s="14" t="s">
        <v>13</v>
      </c>
      <c r="G261" s="24">
        <f t="shared" si="173"/>
        <v>2672487.8100000005</v>
      </c>
      <c r="H261" s="26">
        <f>H262+H263</f>
        <v>899244.78</v>
      </c>
      <c r="I261" s="26">
        <f t="shared" ref="I261:M261" si="221">I262+I263</f>
        <v>247262.6</v>
      </c>
      <c r="J261" s="26">
        <f t="shared" si="221"/>
        <v>196206.84</v>
      </c>
      <c r="K261" s="26">
        <f t="shared" si="221"/>
        <v>241717</v>
      </c>
      <c r="L261" s="26">
        <f t="shared" si="221"/>
        <v>188184.08000000002</v>
      </c>
      <c r="M261" s="26">
        <f t="shared" si="221"/>
        <v>305872.51</v>
      </c>
      <c r="N261" s="26">
        <f t="shared" ref="N261:O261" si="222">N262+N263</f>
        <v>297000</v>
      </c>
      <c r="O261" s="26">
        <f t="shared" si="222"/>
        <v>297000</v>
      </c>
      <c r="P261" s="61" t="s">
        <v>11</v>
      </c>
      <c r="Q261" s="61" t="s">
        <v>11</v>
      </c>
      <c r="R261" s="61" t="s">
        <v>11</v>
      </c>
      <c r="S261" s="61" t="s">
        <v>11</v>
      </c>
      <c r="T261" s="61" t="s">
        <v>11</v>
      </c>
      <c r="U261" s="61" t="s">
        <v>11</v>
      </c>
      <c r="V261" s="61" t="s">
        <v>11</v>
      </c>
      <c r="W261" s="61" t="s">
        <v>11</v>
      </c>
      <c r="X261" s="61" t="s">
        <v>11</v>
      </c>
      <c r="Y261" s="61" t="s">
        <v>11</v>
      </c>
      <c r="Z261" s="61" t="s">
        <v>11</v>
      </c>
    </row>
    <row r="262" spans="1:26" s="2" customFormat="1" ht="61.5" customHeight="1" x14ac:dyDescent="0.2">
      <c r="A262" s="84"/>
      <c r="B262" s="84"/>
      <c r="C262" s="61"/>
      <c r="D262" s="61"/>
      <c r="E262" s="81"/>
      <c r="F262" s="15" t="s">
        <v>54</v>
      </c>
      <c r="G262" s="24">
        <f t="shared" si="173"/>
        <v>2642184.8100000005</v>
      </c>
      <c r="H262" s="30">
        <f t="shared" ref="H262:M263" si="223">H241</f>
        <v>899244.78</v>
      </c>
      <c r="I262" s="30">
        <f t="shared" si="223"/>
        <v>247262.6</v>
      </c>
      <c r="J262" s="30">
        <f t="shared" si="223"/>
        <v>165903.84</v>
      </c>
      <c r="K262" s="30">
        <f t="shared" si="223"/>
        <v>241717</v>
      </c>
      <c r="L262" s="30">
        <f t="shared" si="223"/>
        <v>188184.08000000002</v>
      </c>
      <c r="M262" s="30">
        <f t="shared" si="223"/>
        <v>305872.51</v>
      </c>
      <c r="N262" s="30">
        <f t="shared" ref="N262:O262" si="224">N241</f>
        <v>297000</v>
      </c>
      <c r="O262" s="30">
        <f t="shared" si="224"/>
        <v>297000</v>
      </c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</row>
    <row r="263" spans="1:26" s="2" customFormat="1" ht="45.75" customHeight="1" x14ac:dyDescent="0.2">
      <c r="A263" s="84"/>
      <c r="B263" s="84"/>
      <c r="C263" s="61"/>
      <c r="D263" s="61"/>
      <c r="E263" s="82"/>
      <c r="F263" s="16" t="s">
        <v>55</v>
      </c>
      <c r="G263" s="24">
        <f t="shared" si="173"/>
        <v>30303</v>
      </c>
      <c r="H263" s="25">
        <f t="shared" si="223"/>
        <v>0</v>
      </c>
      <c r="I263" s="25">
        <f t="shared" si="223"/>
        <v>0</v>
      </c>
      <c r="J263" s="25">
        <f t="shared" si="223"/>
        <v>30303</v>
      </c>
      <c r="K263" s="25">
        <f t="shared" si="223"/>
        <v>0</v>
      </c>
      <c r="L263" s="25">
        <f t="shared" si="223"/>
        <v>0</v>
      </c>
      <c r="M263" s="25">
        <f t="shared" si="223"/>
        <v>0</v>
      </c>
      <c r="N263" s="25">
        <f t="shared" ref="N263:O263" si="225">N242</f>
        <v>0</v>
      </c>
      <c r="O263" s="25">
        <f t="shared" si="225"/>
        <v>0</v>
      </c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</row>
    <row r="264" spans="1:26" s="6" customFormat="1" ht="76.5" customHeight="1" x14ac:dyDescent="0.2">
      <c r="A264" s="85" t="s">
        <v>157</v>
      </c>
      <c r="B264" s="86"/>
      <c r="C264" s="13">
        <v>2020</v>
      </c>
      <c r="D264" s="13" t="s">
        <v>297</v>
      </c>
      <c r="E264" s="13" t="s">
        <v>11</v>
      </c>
      <c r="F264" s="13" t="s">
        <v>11</v>
      </c>
      <c r="G264" s="24">
        <f t="shared" si="173"/>
        <v>0</v>
      </c>
      <c r="H264" s="24" t="s">
        <v>11</v>
      </c>
      <c r="I264" s="24" t="s">
        <v>11</v>
      </c>
      <c r="J264" s="24" t="s">
        <v>11</v>
      </c>
      <c r="K264" s="24" t="s">
        <v>11</v>
      </c>
      <c r="L264" s="24" t="s">
        <v>11</v>
      </c>
      <c r="M264" s="24" t="s">
        <v>11</v>
      </c>
      <c r="N264" s="24" t="s">
        <v>11</v>
      </c>
      <c r="O264" s="24" t="s">
        <v>11</v>
      </c>
      <c r="P264" s="13" t="s">
        <v>11</v>
      </c>
      <c r="Q264" s="13" t="s">
        <v>11</v>
      </c>
      <c r="R264" s="13" t="s">
        <v>11</v>
      </c>
      <c r="S264" s="13" t="s">
        <v>11</v>
      </c>
      <c r="T264" s="13" t="s">
        <v>11</v>
      </c>
      <c r="U264" s="13" t="s">
        <v>11</v>
      </c>
      <c r="V264" s="13" t="s">
        <v>11</v>
      </c>
      <c r="W264" s="13" t="s">
        <v>11</v>
      </c>
      <c r="X264" s="13" t="s">
        <v>11</v>
      </c>
      <c r="Y264" s="39" t="s">
        <v>11</v>
      </c>
      <c r="Z264" s="13" t="s">
        <v>11</v>
      </c>
    </row>
    <row r="265" spans="1:26" s="2" customFormat="1" ht="84" customHeight="1" x14ac:dyDescent="0.2">
      <c r="A265" s="85" t="s">
        <v>158</v>
      </c>
      <c r="B265" s="86"/>
      <c r="C265" s="13">
        <v>2020</v>
      </c>
      <c r="D265" s="13">
        <v>2027</v>
      </c>
      <c r="E265" s="13" t="s">
        <v>11</v>
      </c>
      <c r="F265" s="13" t="s">
        <v>11</v>
      </c>
      <c r="G265" s="24">
        <f t="shared" si="173"/>
        <v>0</v>
      </c>
      <c r="H265" s="24" t="s">
        <v>11</v>
      </c>
      <c r="I265" s="24" t="s">
        <v>11</v>
      </c>
      <c r="J265" s="24" t="s">
        <v>11</v>
      </c>
      <c r="K265" s="24" t="s">
        <v>11</v>
      </c>
      <c r="L265" s="24" t="s">
        <v>11</v>
      </c>
      <c r="M265" s="24" t="s">
        <v>11</v>
      </c>
      <c r="N265" s="24" t="s">
        <v>11</v>
      </c>
      <c r="O265" s="24" t="s">
        <v>11</v>
      </c>
      <c r="P265" s="13" t="s">
        <v>11</v>
      </c>
      <c r="Q265" s="13" t="s">
        <v>11</v>
      </c>
      <c r="R265" s="13" t="s">
        <v>11</v>
      </c>
      <c r="S265" s="13" t="s">
        <v>11</v>
      </c>
      <c r="T265" s="13" t="s">
        <v>11</v>
      </c>
      <c r="U265" s="13" t="s">
        <v>11</v>
      </c>
      <c r="V265" s="13" t="s">
        <v>11</v>
      </c>
      <c r="W265" s="13" t="s">
        <v>11</v>
      </c>
      <c r="X265" s="13" t="s">
        <v>11</v>
      </c>
      <c r="Y265" s="39" t="s">
        <v>11</v>
      </c>
      <c r="Z265" s="13" t="s">
        <v>11</v>
      </c>
    </row>
    <row r="266" spans="1:26" s="2" customFormat="1" ht="52.5" customHeight="1" x14ac:dyDescent="0.2">
      <c r="A266" s="92" t="s">
        <v>159</v>
      </c>
      <c r="B266" s="80" t="s">
        <v>186</v>
      </c>
      <c r="C266" s="55">
        <v>2020</v>
      </c>
      <c r="D266" s="61">
        <v>2027</v>
      </c>
      <c r="E266" s="80" t="s">
        <v>42</v>
      </c>
      <c r="F266" s="14" t="s">
        <v>13</v>
      </c>
      <c r="G266" s="24">
        <f t="shared" si="173"/>
        <v>2178527.2700000005</v>
      </c>
      <c r="H266" s="26">
        <f>H267+H268</f>
        <v>820631.28</v>
      </c>
      <c r="I266" s="26">
        <f t="shared" ref="I266:M266" si="226">I267+I268</f>
        <v>54585.95</v>
      </c>
      <c r="J266" s="26">
        <f t="shared" si="226"/>
        <v>312648.39</v>
      </c>
      <c r="K266" s="26">
        <f t="shared" si="226"/>
        <v>92354.6</v>
      </c>
      <c r="L266" s="26">
        <f t="shared" si="226"/>
        <v>199307.05</v>
      </c>
      <c r="M266" s="26">
        <f t="shared" si="226"/>
        <v>320000</v>
      </c>
      <c r="N266" s="26">
        <f t="shared" ref="N266:O266" si="227">N267+N268</f>
        <v>320000</v>
      </c>
      <c r="O266" s="26">
        <f t="shared" si="227"/>
        <v>59000</v>
      </c>
      <c r="P266" s="55" t="s">
        <v>11</v>
      </c>
      <c r="Q266" s="55" t="s">
        <v>11</v>
      </c>
      <c r="R266" s="55" t="s">
        <v>11</v>
      </c>
      <c r="S266" s="55" t="s">
        <v>11</v>
      </c>
      <c r="T266" s="55" t="s">
        <v>11</v>
      </c>
      <c r="U266" s="55" t="s">
        <v>11</v>
      </c>
      <c r="V266" s="55" t="s">
        <v>11</v>
      </c>
      <c r="W266" s="55" t="s">
        <v>11</v>
      </c>
      <c r="X266" s="55" t="s">
        <v>11</v>
      </c>
      <c r="Y266" s="55" t="s">
        <v>11</v>
      </c>
      <c r="Z266" s="55" t="s">
        <v>11</v>
      </c>
    </row>
    <row r="267" spans="1:26" s="2" customFormat="1" ht="63.75" customHeight="1" x14ac:dyDescent="0.2">
      <c r="A267" s="93"/>
      <c r="B267" s="81"/>
      <c r="C267" s="56"/>
      <c r="D267" s="61"/>
      <c r="E267" s="56"/>
      <c r="F267" s="15" t="s">
        <v>54</v>
      </c>
      <c r="G267" s="24">
        <f t="shared" si="173"/>
        <v>2178527.2700000005</v>
      </c>
      <c r="H267" s="26">
        <f>H270</f>
        <v>820631.28</v>
      </c>
      <c r="I267" s="26">
        <f t="shared" ref="I267:M268" si="228">I270</f>
        <v>54585.95</v>
      </c>
      <c r="J267" s="26">
        <f t="shared" si="228"/>
        <v>312648.39</v>
      </c>
      <c r="K267" s="26">
        <f t="shared" si="228"/>
        <v>92354.6</v>
      </c>
      <c r="L267" s="26">
        <f t="shared" si="228"/>
        <v>199307.05</v>
      </c>
      <c r="M267" s="26">
        <f t="shared" si="228"/>
        <v>320000</v>
      </c>
      <c r="N267" s="26">
        <f t="shared" ref="N267:O267" si="229">N270</f>
        <v>320000</v>
      </c>
      <c r="O267" s="26">
        <f t="shared" si="229"/>
        <v>59000</v>
      </c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</row>
    <row r="268" spans="1:26" s="2" customFormat="1" ht="25.5" customHeight="1" x14ac:dyDescent="0.2">
      <c r="A268" s="94"/>
      <c r="B268" s="82"/>
      <c r="C268" s="57"/>
      <c r="D268" s="61"/>
      <c r="E268" s="57"/>
      <c r="F268" s="16" t="s">
        <v>55</v>
      </c>
      <c r="G268" s="24">
        <f t="shared" si="173"/>
        <v>0</v>
      </c>
      <c r="H268" s="26">
        <f>H271</f>
        <v>0</v>
      </c>
      <c r="I268" s="26">
        <f t="shared" si="228"/>
        <v>0</v>
      </c>
      <c r="J268" s="26">
        <f t="shared" si="228"/>
        <v>0</v>
      </c>
      <c r="K268" s="26">
        <f t="shared" si="228"/>
        <v>0</v>
      </c>
      <c r="L268" s="26">
        <f t="shared" si="228"/>
        <v>0</v>
      </c>
      <c r="M268" s="26">
        <f t="shared" si="228"/>
        <v>0</v>
      </c>
      <c r="N268" s="26">
        <f t="shared" ref="N268:O268" si="230">N271</f>
        <v>0</v>
      </c>
      <c r="O268" s="26">
        <f t="shared" si="230"/>
        <v>0</v>
      </c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s="2" customFormat="1" ht="51.75" customHeight="1" x14ac:dyDescent="0.2">
      <c r="A269" s="87" t="s">
        <v>160</v>
      </c>
      <c r="B269" s="84" t="s">
        <v>40</v>
      </c>
      <c r="C269" s="55">
        <v>2020</v>
      </c>
      <c r="D269" s="61">
        <v>2027</v>
      </c>
      <c r="E269" s="84" t="s">
        <v>42</v>
      </c>
      <c r="F269" s="14" t="s">
        <v>13</v>
      </c>
      <c r="G269" s="24">
        <f t="shared" si="173"/>
        <v>2178527.2700000005</v>
      </c>
      <c r="H269" s="26">
        <f>H270+H271</f>
        <v>820631.28</v>
      </c>
      <c r="I269" s="26">
        <f t="shared" ref="I269:M269" si="231">I270+I271</f>
        <v>54585.95</v>
      </c>
      <c r="J269" s="26">
        <f t="shared" si="231"/>
        <v>312648.39</v>
      </c>
      <c r="K269" s="26">
        <f t="shared" si="231"/>
        <v>92354.6</v>
      </c>
      <c r="L269" s="26">
        <f t="shared" si="231"/>
        <v>199307.05</v>
      </c>
      <c r="M269" s="26">
        <f t="shared" si="231"/>
        <v>320000</v>
      </c>
      <c r="N269" s="26">
        <f t="shared" ref="N269:O269" si="232">N270+N271</f>
        <v>320000</v>
      </c>
      <c r="O269" s="26">
        <f t="shared" si="232"/>
        <v>59000</v>
      </c>
      <c r="P269" s="55" t="s">
        <v>11</v>
      </c>
      <c r="Q269" s="55" t="s">
        <v>11</v>
      </c>
      <c r="R269" s="55" t="s">
        <v>11</v>
      </c>
      <c r="S269" s="55" t="s">
        <v>11</v>
      </c>
      <c r="T269" s="55" t="s">
        <v>11</v>
      </c>
      <c r="U269" s="55" t="s">
        <v>11</v>
      </c>
      <c r="V269" s="55" t="s">
        <v>11</v>
      </c>
      <c r="W269" s="55" t="s">
        <v>11</v>
      </c>
      <c r="X269" s="55" t="s">
        <v>11</v>
      </c>
      <c r="Y269" s="55" t="s">
        <v>11</v>
      </c>
      <c r="Z269" s="55" t="s">
        <v>11</v>
      </c>
    </row>
    <row r="270" spans="1:26" s="2" customFormat="1" ht="77.25" customHeight="1" x14ac:dyDescent="0.2">
      <c r="A270" s="87"/>
      <c r="B270" s="84"/>
      <c r="C270" s="56"/>
      <c r="D270" s="61"/>
      <c r="E270" s="61"/>
      <c r="F270" s="15" t="s">
        <v>54</v>
      </c>
      <c r="G270" s="24">
        <f t="shared" si="173"/>
        <v>2178527.2700000005</v>
      </c>
      <c r="H270" s="26">
        <f>H273</f>
        <v>820631.28</v>
      </c>
      <c r="I270" s="26">
        <f t="shared" ref="I270:M270" si="233">I273</f>
        <v>54585.95</v>
      </c>
      <c r="J270" s="26">
        <f t="shared" si="233"/>
        <v>312648.39</v>
      </c>
      <c r="K270" s="26">
        <f t="shared" si="233"/>
        <v>92354.6</v>
      </c>
      <c r="L270" s="26">
        <f t="shared" si="233"/>
        <v>199307.05</v>
      </c>
      <c r="M270" s="26">
        <f t="shared" si="233"/>
        <v>320000</v>
      </c>
      <c r="N270" s="26">
        <f t="shared" ref="N270:O270" si="234">N273</f>
        <v>320000</v>
      </c>
      <c r="O270" s="26">
        <f t="shared" si="234"/>
        <v>59000</v>
      </c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</row>
    <row r="271" spans="1:26" s="2" customFormat="1" ht="24" customHeight="1" x14ac:dyDescent="0.2">
      <c r="A271" s="87"/>
      <c r="B271" s="84"/>
      <c r="C271" s="57"/>
      <c r="D271" s="61"/>
      <c r="E271" s="61"/>
      <c r="F271" s="16" t="s">
        <v>55</v>
      </c>
      <c r="G271" s="24">
        <f t="shared" si="173"/>
        <v>0</v>
      </c>
      <c r="H271" s="26">
        <f>H274</f>
        <v>0</v>
      </c>
      <c r="I271" s="26">
        <f t="shared" ref="I271:M271" si="235">I274</f>
        <v>0</v>
      </c>
      <c r="J271" s="26">
        <f t="shared" si="235"/>
        <v>0</v>
      </c>
      <c r="K271" s="26">
        <f t="shared" si="235"/>
        <v>0</v>
      </c>
      <c r="L271" s="26">
        <f t="shared" si="235"/>
        <v>0</v>
      </c>
      <c r="M271" s="26">
        <f t="shared" si="235"/>
        <v>0</v>
      </c>
      <c r="N271" s="26">
        <f t="shared" ref="N271:O271" si="236">N274</f>
        <v>0</v>
      </c>
      <c r="O271" s="26">
        <f t="shared" si="236"/>
        <v>0</v>
      </c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s="2" customFormat="1" ht="61.5" customHeight="1" x14ac:dyDescent="0.2">
      <c r="A272" s="87" t="s">
        <v>162</v>
      </c>
      <c r="B272" s="80" t="s">
        <v>161</v>
      </c>
      <c r="C272" s="55">
        <v>2020</v>
      </c>
      <c r="D272" s="61">
        <v>2027</v>
      </c>
      <c r="E272" s="84" t="s">
        <v>197</v>
      </c>
      <c r="F272" s="14" t="s">
        <v>13</v>
      </c>
      <c r="G272" s="24">
        <f t="shared" si="173"/>
        <v>2178527.2700000005</v>
      </c>
      <c r="H272" s="26">
        <f>H273+H274</f>
        <v>820631.28</v>
      </c>
      <c r="I272" s="26">
        <f t="shared" ref="I272:M272" si="237">I273+I274</f>
        <v>54585.95</v>
      </c>
      <c r="J272" s="26">
        <f t="shared" si="237"/>
        <v>312648.39</v>
      </c>
      <c r="K272" s="26">
        <f t="shared" si="237"/>
        <v>92354.6</v>
      </c>
      <c r="L272" s="26">
        <f t="shared" si="237"/>
        <v>199307.05</v>
      </c>
      <c r="M272" s="26">
        <f t="shared" si="237"/>
        <v>320000</v>
      </c>
      <c r="N272" s="26">
        <f t="shared" ref="N272:O272" si="238">N273+N274</f>
        <v>320000</v>
      </c>
      <c r="O272" s="26">
        <f t="shared" si="238"/>
        <v>59000</v>
      </c>
      <c r="P272" s="80" t="s">
        <v>41</v>
      </c>
      <c r="Q272" s="55" t="s">
        <v>37</v>
      </c>
      <c r="R272" s="61">
        <f>SUM(S272:Z274)</f>
        <v>8</v>
      </c>
      <c r="S272" s="58">
        <v>1</v>
      </c>
      <c r="T272" s="58">
        <v>1</v>
      </c>
      <c r="U272" s="58">
        <v>1</v>
      </c>
      <c r="V272" s="58">
        <v>1</v>
      </c>
      <c r="W272" s="58">
        <v>1</v>
      </c>
      <c r="X272" s="58">
        <v>1</v>
      </c>
      <c r="Y272" s="58">
        <v>1</v>
      </c>
      <c r="Z272" s="58">
        <v>1</v>
      </c>
    </row>
    <row r="273" spans="1:27" s="2" customFormat="1" ht="60.75" customHeight="1" x14ac:dyDescent="0.2">
      <c r="A273" s="87"/>
      <c r="B273" s="81"/>
      <c r="C273" s="56"/>
      <c r="D273" s="61"/>
      <c r="E273" s="61"/>
      <c r="F273" s="15" t="s">
        <v>54</v>
      </c>
      <c r="G273" s="24">
        <f t="shared" si="173"/>
        <v>2178527.2700000005</v>
      </c>
      <c r="H273" s="26">
        <v>820631.28</v>
      </c>
      <c r="I273" s="26">
        <v>54585.95</v>
      </c>
      <c r="J273" s="26">
        <v>312648.39</v>
      </c>
      <c r="K273" s="26">
        <v>92354.6</v>
      </c>
      <c r="L273" s="26">
        <v>199307.05</v>
      </c>
      <c r="M273" s="26">
        <v>320000</v>
      </c>
      <c r="N273" s="26">
        <v>320000</v>
      </c>
      <c r="O273" s="26">
        <v>59000</v>
      </c>
      <c r="P273" s="81"/>
      <c r="Q273" s="56"/>
      <c r="R273" s="61"/>
      <c r="S273" s="59"/>
      <c r="T273" s="59"/>
      <c r="U273" s="59"/>
      <c r="V273" s="59"/>
      <c r="W273" s="59"/>
      <c r="X273" s="59"/>
      <c r="Y273" s="59"/>
      <c r="Z273" s="59"/>
    </row>
    <row r="274" spans="1:27" s="2" customFormat="1" ht="83.25" customHeight="1" x14ac:dyDescent="0.2">
      <c r="A274" s="87"/>
      <c r="B274" s="82"/>
      <c r="C274" s="57"/>
      <c r="D274" s="61"/>
      <c r="E274" s="61"/>
      <c r="F274" s="16" t="s">
        <v>55</v>
      </c>
      <c r="G274" s="24">
        <f t="shared" ref="G274:G337" si="239">SUM(H274:O274)</f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82"/>
      <c r="Q274" s="57"/>
      <c r="R274" s="61"/>
      <c r="S274" s="60"/>
      <c r="T274" s="60"/>
      <c r="U274" s="60"/>
      <c r="V274" s="60"/>
      <c r="W274" s="60"/>
      <c r="X274" s="60"/>
      <c r="Y274" s="60"/>
      <c r="Z274" s="60"/>
    </row>
    <row r="275" spans="1:27" s="2" customFormat="1" ht="61.5" customHeight="1" x14ac:dyDescent="0.2">
      <c r="A275" s="84" t="s">
        <v>163</v>
      </c>
      <c r="B275" s="84"/>
      <c r="C275" s="55">
        <v>2020</v>
      </c>
      <c r="D275" s="61">
        <v>2027</v>
      </c>
      <c r="E275" s="80" t="s">
        <v>42</v>
      </c>
      <c r="F275" s="20" t="s">
        <v>13</v>
      </c>
      <c r="G275" s="24">
        <f t="shared" si="239"/>
        <v>2178527.2700000005</v>
      </c>
      <c r="H275" s="26">
        <f>H276+H277</f>
        <v>820631.28</v>
      </c>
      <c r="I275" s="26">
        <f t="shared" ref="I275:M275" si="240">I276+I277</f>
        <v>54585.95</v>
      </c>
      <c r="J275" s="26">
        <f t="shared" si="240"/>
        <v>312648.39</v>
      </c>
      <c r="K275" s="26">
        <f t="shared" si="240"/>
        <v>92354.6</v>
      </c>
      <c r="L275" s="26">
        <f t="shared" si="240"/>
        <v>199307.05</v>
      </c>
      <c r="M275" s="26">
        <f t="shared" si="240"/>
        <v>320000</v>
      </c>
      <c r="N275" s="26">
        <f t="shared" ref="N275:O275" si="241">N276+N277</f>
        <v>320000</v>
      </c>
      <c r="O275" s="26">
        <f t="shared" si="241"/>
        <v>59000</v>
      </c>
      <c r="P275" s="55" t="s">
        <v>11</v>
      </c>
      <c r="Q275" s="55" t="s">
        <v>11</v>
      </c>
      <c r="R275" s="55" t="s">
        <v>11</v>
      </c>
      <c r="S275" s="55" t="s">
        <v>11</v>
      </c>
      <c r="T275" s="55" t="s">
        <v>11</v>
      </c>
      <c r="U275" s="55" t="s">
        <v>11</v>
      </c>
      <c r="V275" s="55" t="s">
        <v>11</v>
      </c>
      <c r="W275" s="55" t="s">
        <v>11</v>
      </c>
      <c r="X275" s="55" t="s">
        <v>11</v>
      </c>
      <c r="Y275" s="55" t="s">
        <v>11</v>
      </c>
      <c r="Z275" s="55" t="s">
        <v>11</v>
      </c>
    </row>
    <row r="276" spans="1:27" s="2" customFormat="1" ht="57" customHeight="1" x14ac:dyDescent="0.2">
      <c r="A276" s="84"/>
      <c r="B276" s="84"/>
      <c r="C276" s="56"/>
      <c r="D276" s="61"/>
      <c r="E276" s="56"/>
      <c r="F276" s="15" t="s">
        <v>54</v>
      </c>
      <c r="G276" s="24">
        <f t="shared" si="239"/>
        <v>2178527.2700000005</v>
      </c>
      <c r="H276" s="26">
        <f t="shared" ref="H276:M277" si="242">H267</f>
        <v>820631.28</v>
      </c>
      <c r="I276" s="26">
        <f t="shared" si="242"/>
        <v>54585.95</v>
      </c>
      <c r="J276" s="26">
        <f t="shared" si="242"/>
        <v>312648.39</v>
      </c>
      <c r="K276" s="26">
        <f t="shared" si="242"/>
        <v>92354.6</v>
      </c>
      <c r="L276" s="26">
        <f t="shared" si="242"/>
        <v>199307.05</v>
      </c>
      <c r="M276" s="26">
        <f t="shared" si="242"/>
        <v>320000</v>
      </c>
      <c r="N276" s="26">
        <f t="shared" ref="N276:O276" si="243">N267</f>
        <v>320000</v>
      </c>
      <c r="O276" s="26">
        <f t="shared" si="243"/>
        <v>59000</v>
      </c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</row>
    <row r="277" spans="1:27" s="2" customFormat="1" ht="30.75" customHeight="1" x14ac:dyDescent="0.2">
      <c r="A277" s="84"/>
      <c r="B277" s="84"/>
      <c r="C277" s="57"/>
      <c r="D277" s="61"/>
      <c r="E277" s="57"/>
      <c r="F277" s="15" t="s">
        <v>55</v>
      </c>
      <c r="G277" s="24">
        <f t="shared" si="239"/>
        <v>0</v>
      </c>
      <c r="H277" s="26">
        <f t="shared" si="242"/>
        <v>0</v>
      </c>
      <c r="I277" s="26">
        <f t="shared" si="242"/>
        <v>0</v>
      </c>
      <c r="J277" s="26">
        <f t="shared" si="242"/>
        <v>0</v>
      </c>
      <c r="K277" s="26">
        <f t="shared" si="242"/>
        <v>0</v>
      </c>
      <c r="L277" s="26">
        <f t="shared" si="242"/>
        <v>0</v>
      </c>
      <c r="M277" s="26">
        <f t="shared" si="242"/>
        <v>0</v>
      </c>
      <c r="N277" s="26">
        <f t="shared" ref="N277:O277" si="244">N268</f>
        <v>0</v>
      </c>
      <c r="O277" s="26">
        <f t="shared" si="244"/>
        <v>0</v>
      </c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pans="1:27" s="6" customFormat="1" ht="84.75" customHeight="1" x14ac:dyDescent="0.2">
      <c r="A278" s="85" t="s">
        <v>164</v>
      </c>
      <c r="B278" s="86"/>
      <c r="C278" s="23" t="s">
        <v>272</v>
      </c>
      <c r="D278" s="23" t="s">
        <v>298</v>
      </c>
      <c r="E278" s="13" t="s">
        <v>11</v>
      </c>
      <c r="F278" s="13" t="s">
        <v>11</v>
      </c>
      <c r="G278" s="24">
        <f t="shared" si="239"/>
        <v>0</v>
      </c>
      <c r="H278" s="24" t="s">
        <v>11</v>
      </c>
      <c r="I278" s="24" t="s">
        <v>11</v>
      </c>
      <c r="J278" s="24" t="s">
        <v>11</v>
      </c>
      <c r="K278" s="24" t="s">
        <v>11</v>
      </c>
      <c r="L278" s="24" t="s">
        <v>11</v>
      </c>
      <c r="M278" s="24" t="s">
        <v>11</v>
      </c>
      <c r="N278" s="24" t="s">
        <v>11</v>
      </c>
      <c r="O278" s="24" t="s">
        <v>11</v>
      </c>
      <c r="P278" s="13" t="s">
        <v>11</v>
      </c>
      <c r="Q278" s="13" t="s">
        <v>11</v>
      </c>
      <c r="R278" s="13" t="s">
        <v>11</v>
      </c>
      <c r="S278" s="13" t="s">
        <v>11</v>
      </c>
      <c r="T278" s="13" t="s">
        <v>11</v>
      </c>
      <c r="U278" s="13" t="s">
        <v>11</v>
      </c>
      <c r="V278" s="13" t="s">
        <v>11</v>
      </c>
      <c r="W278" s="13" t="s">
        <v>11</v>
      </c>
      <c r="X278" s="13" t="s">
        <v>11</v>
      </c>
      <c r="Y278" s="39" t="s">
        <v>11</v>
      </c>
      <c r="Z278" s="13" t="s">
        <v>11</v>
      </c>
    </row>
    <row r="279" spans="1:27" s="2" customFormat="1" ht="96.75" customHeight="1" x14ac:dyDescent="0.2">
      <c r="A279" s="85" t="s">
        <v>165</v>
      </c>
      <c r="B279" s="86"/>
      <c r="C279" s="40" t="s">
        <v>272</v>
      </c>
      <c r="D279" s="40" t="s">
        <v>298</v>
      </c>
      <c r="E279" s="13" t="s">
        <v>11</v>
      </c>
      <c r="F279" s="13" t="s">
        <v>11</v>
      </c>
      <c r="G279" s="24">
        <f t="shared" si="239"/>
        <v>0</v>
      </c>
      <c r="H279" s="24" t="s">
        <v>11</v>
      </c>
      <c r="I279" s="24" t="s">
        <v>11</v>
      </c>
      <c r="J279" s="24" t="s">
        <v>11</v>
      </c>
      <c r="K279" s="24" t="s">
        <v>11</v>
      </c>
      <c r="L279" s="24" t="s">
        <v>11</v>
      </c>
      <c r="M279" s="24" t="s">
        <v>11</v>
      </c>
      <c r="N279" s="24" t="s">
        <v>11</v>
      </c>
      <c r="O279" s="24" t="s">
        <v>11</v>
      </c>
      <c r="P279" s="13" t="s">
        <v>11</v>
      </c>
      <c r="Q279" s="13" t="s">
        <v>11</v>
      </c>
      <c r="R279" s="13" t="s">
        <v>11</v>
      </c>
      <c r="S279" s="13" t="s">
        <v>11</v>
      </c>
      <c r="T279" s="13" t="s">
        <v>11</v>
      </c>
      <c r="U279" s="13" t="s">
        <v>11</v>
      </c>
      <c r="V279" s="13" t="s">
        <v>11</v>
      </c>
      <c r="W279" s="13" t="s">
        <v>11</v>
      </c>
      <c r="X279" s="13" t="s">
        <v>11</v>
      </c>
      <c r="Y279" s="39" t="s">
        <v>11</v>
      </c>
      <c r="Z279" s="13" t="s">
        <v>11</v>
      </c>
      <c r="AA279" s="21"/>
    </row>
    <row r="280" spans="1:27" s="2" customFormat="1" ht="55.5" customHeight="1" x14ac:dyDescent="0.2">
      <c r="A280" s="92" t="s">
        <v>166</v>
      </c>
      <c r="B280" s="80" t="s">
        <v>168</v>
      </c>
      <c r="C280" s="80" t="s">
        <v>273</v>
      </c>
      <c r="D280" s="80" t="s">
        <v>299</v>
      </c>
      <c r="E280" s="84" t="s">
        <v>42</v>
      </c>
      <c r="F280" s="14" t="s">
        <v>13</v>
      </c>
      <c r="G280" s="24">
        <f t="shared" si="239"/>
        <v>547195.86</v>
      </c>
      <c r="H280" s="26">
        <f>H281+H282</f>
        <v>216695.86</v>
      </c>
      <c r="I280" s="26">
        <f t="shared" ref="I280:M280" si="245">I281+I282</f>
        <v>0</v>
      </c>
      <c r="J280" s="26">
        <f t="shared" si="245"/>
        <v>0</v>
      </c>
      <c r="K280" s="26">
        <f t="shared" si="245"/>
        <v>0</v>
      </c>
      <c r="L280" s="26">
        <f t="shared" si="245"/>
        <v>500</v>
      </c>
      <c r="M280" s="26">
        <f t="shared" si="245"/>
        <v>110000</v>
      </c>
      <c r="N280" s="26">
        <f t="shared" ref="N280:O280" si="246">N281+N282</f>
        <v>110000</v>
      </c>
      <c r="O280" s="26">
        <f t="shared" si="246"/>
        <v>110000</v>
      </c>
      <c r="P280" s="61" t="s">
        <v>11</v>
      </c>
      <c r="Q280" s="61" t="s">
        <v>11</v>
      </c>
      <c r="R280" s="61" t="s">
        <v>11</v>
      </c>
      <c r="S280" s="61" t="s">
        <v>11</v>
      </c>
      <c r="T280" s="61" t="s">
        <v>11</v>
      </c>
      <c r="U280" s="61" t="s">
        <v>11</v>
      </c>
      <c r="V280" s="61" t="s">
        <v>11</v>
      </c>
      <c r="W280" s="61" t="s">
        <v>11</v>
      </c>
      <c r="X280" s="61" t="s">
        <v>11</v>
      </c>
      <c r="Y280" s="61" t="s">
        <v>11</v>
      </c>
      <c r="Z280" s="61" t="s">
        <v>11</v>
      </c>
    </row>
    <row r="281" spans="1:27" s="2" customFormat="1" ht="52.9" customHeight="1" x14ac:dyDescent="0.2">
      <c r="A281" s="93"/>
      <c r="B281" s="81"/>
      <c r="C281" s="81"/>
      <c r="D281" s="81"/>
      <c r="E281" s="84"/>
      <c r="F281" s="15" t="s">
        <v>54</v>
      </c>
      <c r="G281" s="24">
        <f t="shared" si="239"/>
        <v>430500</v>
      </c>
      <c r="H281" s="26">
        <f>H284+H305</f>
        <v>100000</v>
      </c>
      <c r="I281" s="26">
        <f t="shared" ref="I281:K282" si="247">I284+I305</f>
        <v>0</v>
      </c>
      <c r="J281" s="26">
        <f t="shared" si="247"/>
        <v>0</v>
      </c>
      <c r="K281" s="26">
        <f t="shared" si="247"/>
        <v>0</v>
      </c>
      <c r="L281" s="26">
        <f>L284+L305+L311</f>
        <v>500</v>
      </c>
      <c r="M281" s="26">
        <f t="shared" ref="M281:O282" si="248">M284+M305+M311</f>
        <v>110000</v>
      </c>
      <c r="N281" s="26">
        <f t="shared" ref="N281" si="249">N284+N305+N311</f>
        <v>110000</v>
      </c>
      <c r="O281" s="26">
        <f t="shared" si="248"/>
        <v>110000</v>
      </c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</row>
    <row r="282" spans="1:27" s="2" customFormat="1" ht="59.25" customHeight="1" x14ac:dyDescent="0.2">
      <c r="A282" s="94"/>
      <c r="B282" s="82"/>
      <c r="C282" s="82"/>
      <c r="D282" s="82"/>
      <c r="E282" s="84"/>
      <c r="F282" s="16" t="s">
        <v>55</v>
      </c>
      <c r="G282" s="24">
        <f t="shared" si="239"/>
        <v>116695.86</v>
      </c>
      <c r="H282" s="26">
        <f>H285+H306</f>
        <v>116695.86</v>
      </c>
      <c r="I282" s="26">
        <f t="shared" si="247"/>
        <v>0</v>
      </c>
      <c r="J282" s="26">
        <f t="shared" si="247"/>
        <v>0</v>
      </c>
      <c r="K282" s="26">
        <f t="shared" si="247"/>
        <v>0</v>
      </c>
      <c r="L282" s="26">
        <f>L285+L306+L312</f>
        <v>0</v>
      </c>
      <c r="M282" s="26">
        <f t="shared" si="248"/>
        <v>0</v>
      </c>
      <c r="N282" s="26">
        <f t="shared" ref="N282" si="250">N285+N306+N312</f>
        <v>0</v>
      </c>
      <c r="O282" s="26">
        <f t="shared" si="248"/>
        <v>0</v>
      </c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</row>
    <row r="283" spans="1:27" s="2" customFormat="1" ht="60" customHeight="1" x14ac:dyDescent="0.2">
      <c r="A283" s="92" t="s">
        <v>167</v>
      </c>
      <c r="B283" s="84" t="s">
        <v>289</v>
      </c>
      <c r="C283" s="80" t="s">
        <v>273</v>
      </c>
      <c r="D283" s="80" t="s">
        <v>299</v>
      </c>
      <c r="E283" s="84" t="s">
        <v>42</v>
      </c>
      <c r="F283" s="14" t="s">
        <v>13</v>
      </c>
      <c r="G283" s="24">
        <f t="shared" si="239"/>
        <v>427618.45</v>
      </c>
      <c r="H283" s="26">
        <f>H284+H285</f>
        <v>97618.45</v>
      </c>
      <c r="I283" s="26">
        <f t="shared" ref="I283:M283" si="251">I284+I285</f>
        <v>0</v>
      </c>
      <c r="J283" s="26">
        <f t="shared" si="251"/>
        <v>0</v>
      </c>
      <c r="K283" s="26">
        <f t="shared" si="251"/>
        <v>0</v>
      </c>
      <c r="L283" s="26">
        <f t="shared" si="251"/>
        <v>0</v>
      </c>
      <c r="M283" s="26">
        <f t="shared" si="251"/>
        <v>110000</v>
      </c>
      <c r="N283" s="26">
        <f t="shared" ref="N283:O283" si="252">N284+N285</f>
        <v>110000</v>
      </c>
      <c r="O283" s="26">
        <f t="shared" si="252"/>
        <v>110000</v>
      </c>
      <c r="P283" s="55" t="s">
        <v>11</v>
      </c>
      <c r="Q283" s="55" t="s">
        <v>11</v>
      </c>
      <c r="R283" s="55" t="s">
        <v>11</v>
      </c>
      <c r="S283" s="55" t="s">
        <v>11</v>
      </c>
      <c r="T283" s="55" t="s">
        <v>11</v>
      </c>
      <c r="U283" s="55" t="s">
        <v>11</v>
      </c>
      <c r="V283" s="55" t="s">
        <v>11</v>
      </c>
      <c r="W283" s="55" t="s">
        <v>11</v>
      </c>
      <c r="X283" s="55" t="s">
        <v>11</v>
      </c>
      <c r="Y283" s="55" t="s">
        <v>11</v>
      </c>
      <c r="Z283" s="55" t="s">
        <v>11</v>
      </c>
    </row>
    <row r="284" spans="1:27" s="2" customFormat="1" ht="54.75" customHeight="1" x14ac:dyDescent="0.2">
      <c r="A284" s="93"/>
      <c r="B284" s="84"/>
      <c r="C284" s="81"/>
      <c r="D284" s="81"/>
      <c r="E284" s="84"/>
      <c r="F284" s="15" t="s">
        <v>54</v>
      </c>
      <c r="G284" s="24">
        <f t="shared" si="239"/>
        <v>427618.45</v>
      </c>
      <c r="H284" s="26">
        <f>H287+H290</f>
        <v>97618.45</v>
      </c>
      <c r="I284" s="26">
        <f t="shared" ref="I284:M285" si="253">I287+I290</f>
        <v>0</v>
      </c>
      <c r="J284" s="26">
        <f t="shared" si="253"/>
        <v>0</v>
      </c>
      <c r="K284" s="26">
        <f t="shared" si="253"/>
        <v>0</v>
      </c>
      <c r="L284" s="26">
        <f t="shared" si="253"/>
        <v>0</v>
      </c>
      <c r="M284" s="26">
        <f t="shared" si="253"/>
        <v>110000</v>
      </c>
      <c r="N284" s="26">
        <f t="shared" ref="N284:O284" si="254">N287+N290</f>
        <v>110000</v>
      </c>
      <c r="O284" s="26">
        <f t="shared" si="254"/>
        <v>110000</v>
      </c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</row>
    <row r="285" spans="1:27" s="2" customFormat="1" ht="60" customHeight="1" x14ac:dyDescent="0.2">
      <c r="A285" s="94"/>
      <c r="B285" s="84"/>
      <c r="C285" s="82"/>
      <c r="D285" s="82"/>
      <c r="E285" s="84"/>
      <c r="F285" s="16" t="s">
        <v>55</v>
      </c>
      <c r="G285" s="24">
        <f t="shared" si="239"/>
        <v>0</v>
      </c>
      <c r="H285" s="26">
        <f>H288+H291</f>
        <v>0</v>
      </c>
      <c r="I285" s="26">
        <f t="shared" si="253"/>
        <v>0</v>
      </c>
      <c r="J285" s="26">
        <f t="shared" si="253"/>
        <v>0</v>
      </c>
      <c r="K285" s="26">
        <f t="shared" si="253"/>
        <v>0</v>
      </c>
      <c r="L285" s="26">
        <f t="shared" si="253"/>
        <v>0</v>
      </c>
      <c r="M285" s="26">
        <f t="shared" si="253"/>
        <v>0</v>
      </c>
      <c r="N285" s="26">
        <f t="shared" ref="N285:O285" si="255">N288+N291</f>
        <v>0</v>
      </c>
      <c r="O285" s="26">
        <f t="shared" si="255"/>
        <v>0</v>
      </c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pans="1:27" s="2" customFormat="1" ht="49.5" customHeight="1" x14ac:dyDescent="0.2">
      <c r="A286" s="92" t="s">
        <v>169</v>
      </c>
      <c r="B286" s="80" t="s">
        <v>170</v>
      </c>
      <c r="C286" s="80" t="s">
        <v>287</v>
      </c>
      <c r="D286" s="80" t="s">
        <v>300</v>
      </c>
      <c r="E286" s="84" t="s">
        <v>42</v>
      </c>
      <c r="F286" s="14" t="s">
        <v>13</v>
      </c>
      <c r="G286" s="24">
        <f t="shared" si="239"/>
        <v>427618.45</v>
      </c>
      <c r="H286" s="26">
        <f>H287+H288</f>
        <v>97618.45</v>
      </c>
      <c r="I286" s="26">
        <f t="shared" ref="I286:M286" si="256">I287+I288</f>
        <v>0</v>
      </c>
      <c r="J286" s="26">
        <f t="shared" si="256"/>
        <v>0</v>
      </c>
      <c r="K286" s="26">
        <f t="shared" si="256"/>
        <v>0</v>
      </c>
      <c r="L286" s="26">
        <f t="shared" si="256"/>
        <v>0</v>
      </c>
      <c r="M286" s="26">
        <f t="shared" si="256"/>
        <v>110000</v>
      </c>
      <c r="N286" s="26">
        <f t="shared" ref="N286:O286" si="257">N287+N288</f>
        <v>110000</v>
      </c>
      <c r="O286" s="26">
        <f t="shared" si="257"/>
        <v>110000</v>
      </c>
      <c r="P286" s="80" t="s">
        <v>223</v>
      </c>
      <c r="Q286" s="55" t="s">
        <v>222</v>
      </c>
      <c r="R286" s="61">
        <v>100</v>
      </c>
      <c r="S286" s="58">
        <v>100</v>
      </c>
      <c r="T286" s="58">
        <v>0</v>
      </c>
      <c r="U286" s="58">
        <v>0</v>
      </c>
      <c r="V286" s="58">
        <v>0</v>
      </c>
      <c r="W286" s="58">
        <v>0</v>
      </c>
      <c r="X286" s="58">
        <v>100</v>
      </c>
      <c r="Y286" s="58">
        <v>100</v>
      </c>
      <c r="Z286" s="58">
        <v>100</v>
      </c>
    </row>
    <row r="287" spans="1:27" s="2" customFormat="1" ht="55.5" customHeight="1" x14ac:dyDescent="0.2">
      <c r="A287" s="93"/>
      <c r="B287" s="81"/>
      <c r="C287" s="81"/>
      <c r="D287" s="81"/>
      <c r="E287" s="84"/>
      <c r="F287" s="15" t="s">
        <v>54</v>
      </c>
      <c r="G287" s="24">
        <f t="shared" si="239"/>
        <v>427618.45</v>
      </c>
      <c r="H287" s="26">
        <v>97618.45</v>
      </c>
      <c r="I287" s="26">
        <v>0</v>
      </c>
      <c r="J287" s="26">
        <v>0</v>
      </c>
      <c r="K287" s="26">
        <v>0</v>
      </c>
      <c r="L287" s="26">
        <v>0</v>
      </c>
      <c r="M287" s="26">
        <v>110000</v>
      </c>
      <c r="N287" s="26">
        <v>110000</v>
      </c>
      <c r="O287" s="26">
        <v>110000</v>
      </c>
      <c r="P287" s="81"/>
      <c r="Q287" s="56"/>
      <c r="R287" s="61"/>
      <c r="S287" s="59"/>
      <c r="T287" s="59"/>
      <c r="U287" s="59"/>
      <c r="V287" s="59"/>
      <c r="W287" s="59"/>
      <c r="X287" s="59"/>
      <c r="Y287" s="59"/>
      <c r="Z287" s="59"/>
    </row>
    <row r="288" spans="1:27" s="2" customFormat="1" ht="27.75" customHeight="1" x14ac:dyDescent="0.2">
      <c r="A288" s="94"/>
      <c r="B288" s="82"/>
      <c r="C288" s="82"/>
      <c r="D288" s="82"/>
      <c r="E288" s="84"/>
      <c r="F288" s="16" t="s">
        <v>55</v>
      </c>
      <c r="G288" s="24">
        <f t="shared" si="239"/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82"/>
      <c r="Q288" s="57"/>
      <c r="R288" s="61"/>
      <c r="S288" s="60"/>
      <c r="T288" s="60"/>
      <c r="U288" s="60"/>
      <c r="V288" s="60"/>
      <c r="W288" s="60"/>
      <c r="X288" s="60"/>
      <c r="Y288" s="60"/>
      <c r="Z288" s="60"/>
    </row>
    <row r="289" spans="1:26" s="2" customFormat="1" ht="40.5" hidden="1" customHeight="1" x14ac:dyDescent="0.2">
      <c r="A289" s="92" t="s">
        <v>90</v>
      </c>
      <c r="B289" s="80" t="s">
        <v>43</v>
      </c>
      <c r="C289" s="55">
        <v>2014</v>
      </c>
      <c r="D289" s="55">
        <v>2016</v>
      </c>
      <c r="E289" s="84" t="s">
        <v>42</v>
      </c>
      <c r="F289" s="14" t="s">
        <v>13</v>
      </c>
      <c r="G289" s="24">
        <f t="shared" si="239"/>
        <v>0</v>
      </c>
      <c r="H289" s="26"/>
      <c r="I289" s="26"/>
      <c r="J289" s="26"/>
      <c r="K289" s="26"/>
      <c r="L289" s="26"/>
      <c r="M289" s="26"/>
      <c r="N289" s="26"/>
      <c r="O289" s="26"/>
      <c r="P289" s="80" t="s">
        <v>49</v>
      </c>
      <c r="Q289" s="55" t="s">
        <v>48</v>
      </c>
      <c r="R289" s="61" t="e">
        <f>S289+#REF!+#REF!+T289+U289+V289+X289</f>
        <v>#REF!</v>
      </c>
      <c r="S289" s="55">
        <v>0</v>
      </c>
      <c r="T289" s="55">
        <v>0</v>
      </c>
      <c r="U289" s="55">
        <v>0</v>
      </c>
      <c r="V289" s="55">
        <v>0</v>
      </c>
      <c r="W289" s="55">
        <v>0</v>
      </c>
      <c r="X289" s="55">
        <v>0</v>
      </c>
      <c r="Y289" s="55">
        <v>0</v>
      </c>
      <c r="Z289" s="55">
        <v>0</v>
      </c>
    </row>
    <row r="290" spans="1:26" s="2" customFormat="1" ht="54.75" hidden="1" customHeight="1" x14ac:dyDescent="0.2">
      <c r="A290" s="93"/>
      <c r="B290" s="81"/>
      <c r="C290" s="56"/>
      <c r="D290" s="56"/>
      <c r="E290" s="84"/>
      <c r="F290" s="15" t="s">
        <v>54</v>
      </c>
      <c r="G290" s="24">
        <f t="shared" si="239"/>
        <v>0</v>
      </c>
      <c r="H290" s="26"/>
      <c r="I290" s="26"/>
      <c r="J290" s="26"/>
      <c r="K290" s="26"/>
      <c r="L290" s="26"/>
      <c r="M290" s="26"/>
      <c r="N290" s="26"/>
      <c r="O290" s="26"/>
      <c r="P290" s="81"/>
      <c r="Q290" s="56"/>
      <c r="R290" s="61"/>
      <c r="S290" s="56"/>
      <c r="T290" s="56"/>
      <c r="U290" s="56"/>
      <c r="V290" s="56"/>
      <c r="W290" s="56"/>
      <c r="X290" s="56"/>
      <c r="Y290" s="56"/>
      <c r="Z290" s="56"/>
    </row>
    <row r="291" spans="1:26" s="2" customFormat="1" ht="40.5" hidden="1" customHeight="1" x14ac:dyDescent="0.2">
      <c r="A291" s="94"/>
      <c r="B291" s="82"/>
      <c r="C291" s="57"/>
      <c r="D291" s="57"/>
      <c r="E291" s="84"/>
      <c r="F291" s="16" t="s">
        <v>55</v>
      </c>
      <c r="G291" s="24">
        <f t="shared" si="239"/>
        <v>0</v>
      </c>
      <c r="H291" s="26"/>
      <c r="I291" s="26"/>
      <c r="J291" s="26"/>
      <c r="K291" s="26"/>
      <c r="L291" s="26"/>
      <c r="M291" s="26"/>
      <c r="N291" s="26"/>
      <c r="O291" s="26"/>
      <c r="P291" s="82"/>
      <c r="Q291" s="57"/>
      <c r="R291" s="61"/>
      <c r="S291" s="57"/>
      <c r="T291" s="57"/>
      <c r="U291" s="57"/>
      <c r="V291" s="57"/>
      <c r="W291" s="57"/>
      <c r="X291" s="57"/>
      <c r="Y291" s="57"/>
      <c r="Z291" s="57"/>
    </row>
    <row r="292" spans="1:26" s="2" customFormat="1" ht="46.5" hidden="1" customHeight="1" x14ac:dyDescent="0.2">
      <c r="A292" s="80"/>
      <c r="B292" s="80" t="s">
        <v>187</v>
      </c>
      <c r="C292" s="55">
        <v>2014</v>
      </c>
      <c r="D292" s="55">
        <v>2020</v>
      </c>
      <c r="E292" s="84" t="s">
        <v>42</v>
      </c>
      <c r="F292" s="14" t="s">
        <v>13</v>
      </c>
      <c r="G292" s="24">
        <f t="shared" si="239"/>
        <v>0</v>
      </c>
      <c r="H292" s="26">
        <f>H293+H294</f>
        <v>0</v>
      </c>
      <c r="I292" s="26">
        <f t="shared" ref="I292:M292" si="258">I293+I294</f>
        <v>0</v>
      </c>
      <c r="J292" s="26">
        <f t="shared" si="258"/>
        <v>0</v>
      </c>
      <c r="K292" s="26">
        <f t="shared" si="258"/>
        <v>0</v>
      </c>
      <c r="L292" s="26">
        <f t="shared" si="258"/>
        <v>0</v>
      </c>
      <c r="M292" s="26">
        <f t="shared" si="258"/>
        <v>0</v>
      </c>
      <c r="N292" s="26">
        <f t="shared" ref="N292:O292" si="259">N293+N294</f>
        <v>0</v>
      </c>
      <c r="O292" s="26">
        <f t="shared" si="259"/>
        <v>0</v>
      </c>
      <c r="P292" s="55" t="s">
        <v>11</v>
      </c>
      <c r="Q292" s="55" t="s">
        <v>11</v>
      </c>
      <c r="R292" s="55" t="s">
        <v>11</v>
      </c>
      <c r="S292" s="55" t="s">
        <v>11</v>
      </c>
      <c r="T292" s="55" t="s">
        <v>11</v>
      </c>
      <c r="U292" s="55" t="s">
        <v>11</v>
      </c>
      <c r="V292" s="55" t="s">
        <v>11</v>
      </c>
      <c r="W292" s="55" t="s">
        <v>11</v>
      </c>
      <c r="X292" s="55" t="s">
        <v>11</v>
      </c>
      <c r="Y292" s="55" t="s">
        <v>11</v>
      </c>
      <c r="Z292" s="55" t="s">
        <v>11</v>
      </c>
    </row>
    <row r="293" spans="1:26" s="2" customFormat="1" ht="57.75" hidden="1" customHeight="1" x14ac:dyDescent="0.2">
      <c r="A293" s="81"/>
      <c r="B293" s="81"/>
      <c r="C293" s="56"/>
      <c r="D293" s="56"/>
      <c r="E293" s="84"/>
      <c r="F293" s="15" t="s">
        <v>54</v>
      </c>
      <c r="G293" s="24">
        <f t="shared" si="239"/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</row>
    <row r="294" spans="1:26" s="2" customFormat="1" ht="46.5" hidden="1" customHeight="1" x14ac:dyDescent="0.2">
      <c r="A294" s="82"/>
      <c r="B294" s="82"/>
      <c r="C294" s="57"/>
      <c r="D294" s="57"/>
      <c r="E294" s="84"/>
      <c r="F294" s="16" t="s">
        <v>55</v>
      </c>
      <c r="G294" s="24">
        <f t="shared" si="239"/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pans="1:26" s="2" customFormat="1" ht="46.5" hidden="1" customHeight="1" x14ac:dyDescent="0.2">
      <c r="A295" s="80"/>
      <c r="B295" s="84" t="s">
        <v>44</v>
      </c>
      <c r="C295" s="55">
        <v>2014</v>
      </c>
      <c r="D295" s="55">
        <v>2020</v>
      </c>
      <c r="E295" s="84" t="s">
        <v>42</v>
      </c>
      <c r="F295" s="14" t="s">
        <v>13</v>
      </c>
      <c r="G295" s="24">
        <f t="shared" si="239"/>
        <v>0</v>
      </c>
      <c r="H295" s="26">
        <f>H296+H297</f>
        <v>0</v>
      </c>
      <c r="I295" s="26">
        <f t="shared" ref="I295:M295" si="260">I296+I297</f>
        <v>0</v>
      </c>
      <c r="J295" s="26">
        <f t="shared" si="260"/>
        <v>0</v>
      </c>
      <c r="K295" s="26">
        <f t="shared" si="260"/>
        <v>0</v>
      </c>
      <c r="L295" s="26">
        <f t="shared" si="260"/>
        <v>0</v>
      </c>
      <c r="M295" s="26">
        <f t="shared" si="260"/>
        <v>0</v>
      </c>
      <c r="N295" s="26">
        <f t="shared" ref="N295:O295" si="261">N296+N297</f>
        <v>0</v>
      </c>
      <c r="O295" s="26">
        <f t="shared" si="261"/>
        <v>0</v>
      </c>
      <c r="P295" s="55" t="s">
        <v>11</v>
      </c>
      <c r="Q295" s="55" t="s">
        <v>11</v>
      </c>
      <c r="R295" s="55" t="s">
        <v>11</v>
      </c>
      <c r="S295" s="55" t="s">
        <v>11</v>
      </c>
      <c r="T295" s="55" t="s">
        <v>11</v>
      </c>
      <c r="U295" s="55" t="s">
        <v>11</v>
      </c>
      <c r="V295" s="55" t="s">
        <v>11</v>
      </c>
      <c r="W295" s="55" t="s">
        <v>11</v>
      </c>
      <c r="X295" s="55" t="s">
        <v>11</v>
      </c>
      <c r="Y295" s="55" t="s">
        <v>11</v>
      </c>
      <c r="Z295" s="55" t="s">
        <v>11</v>
      </c>
    </row>
    <row r="296" spans="1:26" s="2" customFormat="1" ht="60" hidden="1" customHeight="1" x14ac:dyDescent="0.2">
      <c r="A296" s="81"/>
      <c r="B296" s="84"/>
      <c r="C296" s="56"/>
      <c r="D296" s="56"/>
      <c r="E296" s="84"/>
      <c r="F296" s="15" t="s">
        <v>54</v>
      </c>
      <c r="G296" s="24">
        <f t="shared" si="239"/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</row>
    <row r="297" spans="1:26" s="2" customFormat="1" ht="46.5" hidden="1" customHeight="1" x14ac:dyDescent="0.2">
      <c r="A297" s="82"/>
      <c r="B297" s="84"/>
      <c r="C297" s="57"/>
      <c r="D297" s="57"/>
      <c r="E297" s="84"/>
      <c r="F297" s="16" t="s">
        <v>55</v>
      </c>
      <c r="G297" s="24">
        <f t="shared" si="239"/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pans="1:26" s="2" customFormat="1" ht="46.5" hidden="1" customHeight="1" x14ac:dyDescent="0.2">
      <c r="A298" s="80"/>
      <c r="B298" s="80" t="s">
        <v>45</v>
      </c>
      <c r="C298" s="55">
        <v>2014</v>
      </c>
      <c r="D298" s="55">
        <v>2020</v>
      </c>
      <c r="E298" s="84" t="s">
        <v>42</v>
      </c>
      <c r="F298" s="14" t="s">
        <v>13</v>
      </c>
      <c r="G298" s="24">
        <f t="shared" si="239"/>
        <v>0</v>
      </c>
      <c r="H298" s="26">
        <f>H299+H300</f>
        <v>0</v>
      </c>
      <c r="I298" s="26">
        <f t="shared" ref="I298:M298" si="262">I299+I300</f>
        <v>0</v>
      </c>
      <c r="J298" s="26">
        <f t="shared" si="262"/>
        <v>0</v>
      </c>
      <c r="K298" s="26">
        <f t="shared" si="262"/>
        <v>0</v>
      </c>
      <c r="L298" s="26">
        <f t="shared" si="262"/>
        <v>0</v>
      </c>
      <c r="M298" s="26">
        <f t="shared" si="262"/>
        <v>0</v>
      </c>
      <c r="N298" s="26">
        <f t="shared" ref="N298:O298" si="263">N299+N300</f>
        <v>0</v>
      </c>
      <c r="O298" s="26">
        <f t="shared" si="263"/>
        <v>0</v>
      </c>
      <c r="P298" s="80" t="s">
        <v>50</v>
      </c>
      <c r="Q298" s="55" t="s">
        <v>48</v>
      </c>
      <c r="R298" s="61" t="e">
        <f>S298+#REF!+#REF!+T298+U298+V298+X298</f>
        <v>#REF!</v>
      </c>
      <c r="S298" s="55">
        <v>2</v>
      </c>
      <c r="T298" s="55">
        <v>3</v>
      </c>
      <c r="U298" s="55">
        <v>3</v>
      </c>
      <c r="V298" s="55">
        <v>3</v>
      </c>
      <c r="W298" s="55">
        <v>3</v>
      </c>
      <c r="X298" s="55">
        <v>3</v>
      </c>
      <c r="Y298" s="55">
        <v>3</v>
      </c>
      <c r="Z298" s="55">
        <v>3</v>
      </c>
    </row>
    <row r="299" spans="1:26" s="2" customFormat="1" ht="56.25" hidden="1" customHeight="1" x14ac:dyDescent="0.2">
      <c r="A299" s="81"/>
      <c r="B299" s="81"/>
      <c r="C299" s="56"/>
      <c r="D299" s="56"/>
      <c r="E299" s="84"/>
      <c r="F299" s="15" t="s">
        <v>54</v>
      </c>
      <c r="G299" s="24">
        <f t="shared" si="239"/>
        <v>0</v>
      </c>
      <c r="H299" s="26"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81"/>
      <c r="Q299" s="56"/>
      <c r="R299" s="61"/>
      <c r="S299" s="56"/>
      <c r="T299" s="56"/>
      <c r="U299" s="56"/>
      <c r="V299" s="56"/>
      <c r="W299" s="56"/>
      <c r="X299" s="56"/>
      <c r="Y299" s="56"/>
      <c r="Z299" s="56"/>
    </row>
    <row r="300" spans="1:26" s="2" customFormat="1" ht="46.5" hidden="1" customHeight="1" x14ac:dyDescent="0.2">
      <c r="A300" s="82"/>
      <c r="B300" s="82"/>
      <c r="C300" s="57"/>
      <c r="D300" s="57"/>
      <c r="E300" s="84"/>
      <c r="F300" s="16" t="s">
        <v>55</v>
      </c>
      <c r="G300" s="24">
        <f t="shared" si="239"/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82"/>
      <c r="Q300" s="57"/>
      <c r="R300" s="61"/>
      <c r="S300" s="57"/>
      <c r="T300" s="57"/>
      <c r="U300" s="57"/>
      <c r="V300" s="57"/>
      <c r="W300" s="57"/>
      <c r="X300" s="57"/>
      <c r="Y300" s="57"/>
      <c r="Z300" s="57"/>
    </row>
    <row r="301" spans="1:26" s="2" customFormat="1" ht="46.5" hidden="1" customHeight="1" x14ac:dyDescent="0.2">
      <c r="A301" s="80"/>
      <c r="B301" s="80" t="s">
        <v>46</v>
      </c>
      <c r="C301" s="55">
        <v>2014</v>
      </c>
      <c r="D301" s="55">
        <v>2020</v>
      </c>
      <c r="E301" s="84" t="s">
        <v>42</v>
      </c>
      <c r="F301" s="14" t="s">
        <v>13</v>
      </c>
      <c r="G301" s="24">
        <f t="shared" si="239"/>
        <v>0</v>
      </c>
      <c r="H301" s="26">
        <f>H302+H303</f>
        <v>0</v>
      </c>
      <c r="I301" s="26">
        <f t="shared" ref="I301:M301" si="264">I302+I303</f>
        <v>0</v>
      </c>
      <c r="J301" s="26">
        <f t="shared" si="264"/>
        <v>0</v>
      </c>
      <c r="K301" s="26">
        <f t="shared" si="264"/>
        <v>0</v>
      </c>
      <c r="L301" s="26">
        <f t="shared" si="264"/>
        <v>0</v>
      </c>
      <c r="M301" s="26">
        <f t="shared" si="264"/>
        <v>0</v>
      </c>
      <c r="N301" s="26">
        <f t="shared" ref="N301:O301" si="265">N302+N303</f>
        <v>0</v>
      </c>
      <c r="O301" s="26">
        <f t="shared" si="265"/>
        <v>0</v>
      </c>
      <c r="P301" s="80" t="s">
        <v>51</v>
      </c>
      <c r="Q301" s="55" t="s">
        <v>48</v>
      </c>
      <c r="R301" s="61" t="e">
        <f>S301+#REF!+#REF!+T301+U301+V301+X301</f>
        <v>#REF!</v>
      </c>
      <c r="S301" s="55">
        <v>7</v>
      </c>
      <c r="T301" s="55">
        <v>2</v>
      </c>
      <c r="U301" s="55">
        <v>2</v>
      </c>
      <c r="V301" s="55">
        <v>2</v>
      </c>
      <c r="W301" s="55">
        <v>2</v>
      </c>
      <c r="X301" s="55">
        <v>2</v>
      </c>
      <c r="Y301" s="55">
        <v>2</v>
      </c>
      <c r="Z301" s="55">
        <v>2</v>
      </c>
    </row>
    <row r="302" spans="1:26" s="2" customFormat="1" ht="56.25" hidden="1" customHeight="1" x14ac:dyDescent="0.2">
      <c r="A302" s="81"/>
      <c r="B302" s="81"/>
      <c r="C302" s="56"/>
      <c r="D302" s="56"/>
      <c r="E302" s="84"/>
      <c r="F302" s="15" t="s">
        <v>54</v>
      </c>
      <c r="G302" s="24">
        <f t="shared" si="239"/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81"/>
      <c r="Q302" s="56"/>
      <c r="R302" s="61"/>
      <c r="S302" s="56"/>
      <c r="T302" s="56"/>
      <c r="U302" s="56"/>
      <c r="V302" s="56"/>
      <c r="W302" s="56"/>
      <c r="X302" s="56"/>
      <c r="Y302" s="56"/>
      <c r="Z302" s="56"/>
    </row>
    <row r="303" spans="1:26" s="2" customFormat="1" ht="46.5" hidden="1" customHeight="1" x14ac:dyDescent="0.2">
      <c r="A303" s="82"/>
      <c r="B303" s="82"/>
      <c r="C303" s="57"/>
      <c r="D303" s="57"/>
      <c r="E303" s="84"/>
      <c r="F303" s="16" t="s">
        <v>55</v>
      </c>
      <c r="G303" s="24">
        <f t="shared" si="239"/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82"/>
      <c r="Q303" s="57"/>
      <c r="R303" s="61"/>
      <c r="S303" s="57"/>
      <c r="T303" s="57"/>
      <c r="U303" s="57"/>
      <c r="V303" s="57"/>
      <c r="W303" s="57"/>
      <c r="X303" s="57"/>
      <c r="Y303" s="57"/>
      <c r="Z303" s="57"/>
    </row>
    <row r="304" spans="1:26" s="2" customFormat="1" ht="59.25" customHeight="1" x14ac:dyDescent="0.2">
      <c r="A304" s="92" t="s">
        <v>220</v>
      </c>
      <c r="B304" s="84" t="s">
        <v>290</v>
      </c>
      <c r="C304" s="80">
        <v>2020</v>
      </c>
      <c r="D304" s="80">
        <v>2020</v>
      </c>
      <c r="E304" s="84" t="s">
        <v>42</v>
      </c>
      <c r="F304" s="14" t="s">
        <v>13</v>
      </c>
      <c r="G304" s="24">
        <f t="shared" si="239"/>
        <v>119077.41</v>
      </c>
      <c r="H304" s="26">
        <f>H305+H306</f>
        <v>119077.41</v>
      </c>
      <c r="I304" s="26">
        <f t="shared" ref="I304:M304" si="266">I305+I306</f>
        <v>0</v>
      </c>
      <c r="J304" s="26">
        <f t="shared" si="266"/>
        <v>0</v>
      </c>
      <c r="K304" s="26">
        <f t="shared" si="266"/>
        <v>0</v>
      </c>
      <c r="L304" s="26">
        <f t="shared" si="266"/>
        <v>0</v>
      </c>
      <c r="M304" s="26">
        <f t="shared" si="266"/>
        <v>0</v>
      </c>
      <c r="N304" s="26">
        <f t="shared" ref="N304:O304" si="267">N305+N306</f>
        <v>0</v>
      </c>
      <c r="O304" s="26">
        <f t="shared" si="267"/>
        <v>0</v>
      </c>
      <c r="P304" s="55" t="s">
        <v>11</v>
      </c>
      <c r="Q304" s="55" t="s">
        <v>11</v>
      </c>
      <c r="R304" s="55" t="s">
        <v>11</v>
      </c>
      <c r="S304" s="55" t="s">
        <v>11</v>
      </c>
      <c r="T304" s="55" t="s">
        <v>11</v>
      </c>
      <c r="U304" s="55" t="s">
        <v>11</v>
      </c>
      <c r="V304" s="55" t="s">
        <v>11</v>
      </c>
      <c r="W304" s="55" t="s">
        <v>11</v>
      </c>
      <c r="X304" s="55" t="s">
        <v>11</v>
      </c>
      <c r="Y304" s="55" t="s">
        <v>11</v>
      </c>
      <c r="Z304" s="55" t="s">
        <v>11</v>
      </c>
    </row>
    <row r="305" spans="1:26" s="2" customFormat="1" ht="83.25" customHeight="1" x14ac:dyDescent="0.2">
      <c r="A305" s="93"/>
      <c r="B305" s="84"/>
      <c r="C305" s="81"/>
      <c r="D305" s="81"/>
      <c r="E305" s="84"/>
      <c r="F305" s="15" t="s">
        <v>54</v>
      </c>
      <c r="G305" s="24">
        <f t="shared" si="239"/>
        <v>2381.5500000000002</v>
      </c>
      <c r="H305" s="26">
        <f>H308</f>
        <v>2381.5500000000002</v>
      </c>
      <c r="I305" s="26">
        <f t="shared" ref="I305:M305" si="268">I308</f>
        <v>0</v>
      </c>
      <c r="J305" s="26">
        <f t="shared" si="268"/>
        <v>0</v>
      </c>
      <c r="K305" s="26">
        <f t="shared" si="268"/>
        <v>0</v>
      </c>
      <c r="L305" s="26">
        <f t="shared" si="268"/>
        <v>0</v>
      </c>
      <c r="M305" s="26">
        <f t="shared" si="268"/>
        <v>0</v>
      </c>
      <c r="N305" s="26">
        <f t="shared" ref="N305:O305" si="269">N308</f>
        <v>0</v>
      </c>
      <c r="O305" s="26">
        <f t="shared" si="269"/>
        <v>0</v>
      </c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</row>
    <row r="306" spans="1:26" s="2" customFormat="1" ht="51" customHeight="1" x14ac:dyDescent="0.2">
      <c r="A306" s="94"/>
      <c r="B306" s="84"/>
      <c r="C306" s="82"/>
      <c r="D306" s="82"/>
      <c r="E306" s="84"/>
      <c r="F306" s="16" t="s">
        <v>55</v>
      </c>
      <c r="G306" s="24">
        <f t="shared" si="239"/>
        <v>116695.86</v>
      </c>
      <c r="H306" s="26">
        <f>H309</f>
        <v>116695.86</v>
      </c>
      <c r="I306" s="26">
        <f t="shared" ref="I306:M306" si="270">I309</f>
        <v>0</v>
      </c>
      <c r="J306" s="26">
        <f t="shared" si="270"/>
        <v>0</v>
      </c>
      <c r="K306" s="26">
        <f t="shared" si="270"/>
        <v>0</v>
      </c>
      <c r="L306" s="26">
        <f t="shared" si="270"/>
        <v>0</v>
      </c>
      <c r="M306" s="26">
        <f t="shared" si="270"/>
        <v>0</v>
      </c>
      <c r="N306" s="26">
        <f t="shared" ref="N306:O306" si="271">N309</f>
        <v>0</v>
      </c>
      <c r="O306" s="26">
        <f t="shared" si="271"/>
        <v>0</v>
      </c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pans="1:26" s="2" customFormat="1" ht="69.75" customHeight="1" x14ac:dyDescent="0.2">
      <c r="A307" s="92" t="s">
        <v>221</v>
      </c>
      <c r="B307" s="80" t="s">
        <v>170</v>
      </c>
      <c r="C307" s="80">
        <v>2020</v>
      </c>
      <c r="D307" s="80">
        <v>2020</v>
      </c>
      <c r="E307" s="84" t="s">
        <v>42</v>
      </c>
      <c r="F307" s="14" t="s">
        <v>13</v>
      </c>
      <c r="G307" s="24">
        <f t="shared" si="239"/>
        <v>119077.41</v>
      </c>
      <c r="H307" s="26">
        <f>H308+H309</f>
        <v>119077.41</v>
      </c>
      <c r="I307" s="26">
        <f t="shared" ref="I307:M307" si="272">I308+I309</f>
        <v>0</v>
      </c>
      <c r="J307" s="26">
        <f t="shared" si="272"/>
        <v>0</v>
      </c>
      <c r="K307" s="26">
        <f t="shared" si="272"/>
        <v>0</v>
      </c>
      <c r="L307" s="26">
        <f t="shared" si="272"/>
        <v>0</v>
      </c>
      <c r="M307" s="26">
        <f t="shared" si="272"/>
        <v>0</v>
      </c>
      <c r="N307" s="26">
        <f t="shared" ref="N307:O307" si="273">N308+N309</f>
        <v>0</v>
      </c>
      <c r="O307" s="26">
        <f t="shared" si="273"/>
        <v>0</v>
      </c>
      <c r="P307" s="80" t="s">
        <v>47</v>
      </c>
      <c r="Q307" s="55" t="s">
        <v>64</v>
      </c>
      <c r="R307" s="61">
        <v>1</v>
      </c>
      <c r="S307" s="55">
        <v>1</v>
      </c>
      <c r="T307" s="55">
        <v>0</v>
      </c>
      <c r="U307" s="55">
        <v>0</v>
      </c>
      <c r="V307" s="55">
        <v>0</v>
      </c>
      <c r="W307" s="55">
        <v>0</v>
      </c>
      <c r="X307" s="55">
        <v>0</v>
      </c>
      <c r="Y307" s="55">
        <v>0</v>
      </c>
      <c r="Z307" s="55">
        <v>0</v>
      </c>
    </row>
    <row r="308" spans="1:26" s="2" customFormat="1" ht="69.75" customHeight="1" x14ac:dyDescent="0.2">
      <c r="A308" s="93"/>
      <c r="B308" s="81"/>
      <c r="C308" s="81"/>
      <c r="D308" s="81"/>
      <c r="E308" s="84"/>
      <c r="F308" s="15" t="s">
        <v>54</v>
      </c>
      <c r="G308" s="24">
        <f t="shared" si="239"/>
        <v>2381.5500000000002</v>
      </c>
      <c r="H308" s="26">
        <v>2381.5500000000002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81"/>
      <c r="Q308" s="56"/>
      <c r="R308" s="61"/>
      <c r="S308" s="56"/>
      <c r="T308" s="56"/>
      <c r="U308" s="56"/>
      <c r="V308" s="56"/>
      <c r="W308" s="56"/>
      <c r="X308" s="56"/>
      <c r="Y308" s="56"/>
      <c r="Z308" s="56"/>
    </row>
    <row r="309" spans="1:26" s="2" customFormat="1" ht="69.75" customHeight="1" x14ac:dyDescent="0.2">
      <c r="A309" s="94"/>
      <c r="B309" s="82"/>
      <c r="C309" s="82"/>
      <c r="D309" s="82"/>
      <c r="E309" s="84"/>
      <c r="F309" s="16" t="s">
        <v>55</v>
      </c>
      <c r="G309" s="24">
        <f t="shared" si="239"/>
        <v>116695.86</v>
      </c>
      <c r="H309" s="26">
        <v>116695.86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82"/>
      <c r="Q309" s="57"/>
      <c r="R309" s="61"/>
      <c r="S309" s="57"/>
      <c r="T309" s="57"/>
      <c r="U309" s="57"/>
      <c r="V309" s="57"/>
      <c r="W309" s="57"/>
      <c r="X309" s="57"/>
      <c r="Y309" s="57"/>
      <c r="Z309" s="57"/>
    </row>
    <row r="310" spans="1:26" s="2" customFormat="1" ht="48.6" customHeight="1" x14ac:dyDescent="0.2">
      <c r="A310" s="92" t="s">
        <v>288</v>
      </c>
      <c r="B310" s="84" t="s">
        <v>291</v>
      </c>
      <c r="C310" s="80">
        <v>2024</v>
      </c>
      <c r="D310" s="80">
        <v>2024</v>
      </c>
      <c r="E310" s="84" t="s">
        <v>42</v>
      </c>
      <c r="F310" s="14" t="s">
        <v>13</v>
      </c>
      <c r="G310" s="24">
        <f t="shared" si="239"/>
        <v>500</v>
      </c>
      <c r="H310" s="26">
        <f>H311+H312</f>
        <v>0</v>
      </c>
      <c r="I310" s="26">
        <f t="shared" ref="I310:O310" si="274">I311+I312</f>
        <v>0</v>
      </c>
      <c r="J310" s="26">
        <f t="shared" si="274"/>
        <v>0</v>
      </c>
      <c r="K310" s="26">
        <f t="shared" si="274"/>
        <v>0</v>
      </c>
      <c r="L310" s="26">
        <f t="shared" si="274"/>
        <v>500</v>
      </c>
      <c r="M310" s="26">
        <f t="shared" si="274"/>
        <v>0</v>
      </c>
      <c r="N310" s="26">
        <f t="shared" ref="N310" si="275">N311+N312</f>
        <v>0</v>
      </c>
      <c r="O310" s="26">
        <f t="shared" si="274"/>
        <v>0</v>
      </c>
      <c r="P310" s="55" t="s">
        <v>11</v>
      </c>
      <c r="Q310" s="55" t="s">
        <v>11</v>
      </c>
      <c r="R310" s="55" t="s">
        <v>11</v>
      </c>
      <c r="S310" s="55" t="s">
        <v>11</v>
      </c>
      <c r="T310" s="55" t="s">
        <v>11</v>
      </c>
      <c r="U310" s="55" t="s">
        <v>11</v>
      </c>
      <c r="V310" s="55" t="s">
        <v>11</v>
      </c>
      <c r="W310" s="55" t="s">
        <v>11</v>
      </c>
      <c r="X310" s="55" t="s">
        <v>11</v>
      </c>
      <c r="Y310" s="55" t="s">
        <v>11</v>
      </c>
      <c r="Z310" s="55" t="s">
        <v>11</v>
      </c>
    </row>
    <row r="311" spans="1:26" s="2" customFormat="1" ht="55.9" customHeight="1" x14ac:dyDescent="0.2">
      <c r="A311" s="93"/>
      <c r="B311" s="84"/>
      <c r="C311" s="81"/>
      <c r="D311" s="81"/>
      <c r="E311" s="84"/>
      <c r="F311" s="15" t="s">
        <v>54</v>
      </c>
      <c r="G311" s="24">
        <f t="shared" si="239"/>
        <v>500</v>
      </c>
      <c r="H311" s="26">
        <f>H314</f>
        <v>0</v>
      </c>
      <c r="I311" s="26">
        <f t="shared" ref="I311:O312" si="276">I314</f>
        <v>0</v>
      </c>
      <c r="J311" s="26">
        <f t="shared" si="276"/>
        <v>0</v>
      </c>
      <c r="K311" s="26">
        <f t="shared" si="276"/>
        <v>0</v>
      </c>
      <c r="L311" s="26">
        <f t="shared" si="276"/>
        <v>500</v>
      </c>
      <c r="M311" s="26">
        <f t="shared" si="276"/>
        <v>0</v>
      </c>
      <c r="N311" s="26">
        <f t="shared" ref="N311" si="277">N314</f>
        <v>0</v>
      </c>
      <c r="O311" s="26">
        <f t="shared" si="276"/>
        <v>0</v>
      </c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</row>
    <row r="312" spans="1:26" s="2" customFormat="1" ht="45.6" customHeight="1" x14ac:dyDescent="0.2">
      <c r="A312" s="94"/>
      <c r="B312" s="84"/>
      <c r="C312" s="82"/>
      <c r="D312" s="82"/>
      <c r="E312" s="84"/>
      <c r="F312" s="16" t="s">
        <v>55</v>
      </c>
      <c r="G312" s="24">
        <f t="shared" si="239"/>
        <v>0</v>
      </c>
      <c r="H312" s="26">
        <f>H315</f>
        <v>0</v>
      </c>
      <c r="I312" s="26">
        <f t="shared" ref="I312:N312" si="278">I315</f>
        <v>0</v>
      </c>
      <c r="J312" s="26">
        <f t="shared" si="278"/>
        <v>0</v>
      </c>
      <c r="K312" s="26">
        <f t="shared" si="278"/>
        <v>0</v>
      </c>
      <c r="L312" s="26">
        <f t="shared" si="278"/>
        <v>0</v>
      </c>
      <c r="M312" s="26">
        <f t="shared" si="278"/>
        <v>0</v>
      </c>
      <c r="N312" s="26">
        <f t="shared" si="278"/>
        <v>0</v>
      </c>
      <c r="O312" s="26">
        <f t="shared" si="276"/>
        <v>0</v>
      </c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pans="1:26" s="2" customFormat="1" ht="69.75" customHeight="1" x14ac:dyDescent="0.2">
      <c r="A313" s="92" t="s">
        <v>292</v>
      </c>
      <c r="B313" s="80" t="s">
        <v>293</v>
      </c>
      <c r="C313" s="80">
        <v>2024</v>
      </c>
      <c r="D313" s="80">
        <v>2024</v>
      </c>
      <c r="E313" s="84" t="s">
        <v>42</v>
      </c>
      <c r="F313" s="14" t="s">
        <v>13</v>
      </c>
      <c r="G313" s="24">
        <f t="shared" si="239"/>
        <v>500</v>
      </c>
      <c r="H313" s="26">
        <f>H314+H315</f>
        <v>0</v>
      </c>
      <c r="I313" s="26">
        <f t="shared" ref="I313:O313" si="279">I314+I315</f>
        <v>0</v>
      </c>
      <c r="J313" s="26">
        <f t="shared" si="279"/>
        <v>0</v>
      </c>
      <c r="K313" s="26">
        <f t="shared" si="279"/>
        <v>0</v>
      </c>
      <c r="L313" s="26">
        <f t="shared" si="279"/>
        <v>500</v>
      </c>
      <c r="M313" s="26">
        <f t="shared" si="279"/>
        <v>0</v>
      </c>
      <c r="N313" s="26">
        <f t="shared" ref="N313" si="280">N314+N315</f>
        <v>0</v>
      </c>
      <c r="O313" s="26">
        <f t="shared" si="279"/>
        <v>0</v>
      </c>
      <c r="P313" s="80" t="s">
        <v>294</v>
      </c>
      <c r="Q313" s="55" t="s">
        <v>64</v>
      </c>
      <c r="R313" s="61">
        <v>1</v>
      </c>
      <c r="S313" s="55">
        <v>0</v>
      </c>
      <c r="T313" s="55">
        <v>0</v>
      </c>
      <c r="U313" s="55">
        <v>0</v>
      </c>
      <c r="V313" s="55">
        <v>0</v>
      </c>
      <c r="W313" s="55">
        <v>1</v>
      </c>
      <c r="X313" s="55">
        <v>0</v>
      </c>
      <c r="Y313" s="55">
        <v>0</v>
      </c>
      <c r="Z313" s="55">
        <v>0</v>
      </c>
    </row>
    <row r="314" spans="1:26" s="2" customFormat="1" ht="61.15" customHeight="1" x14ac:dyDescent="0.2">
      <c r="A314" s="93"/>
      <c r="B314" s="81"/>
      <c r="C314" s="81"/>
      <c r="D314" s="81"/>
      <c r="E314" s="84"/>
      <c r="F314" s="15" t="s">
        <v>54</v>
      </c>
      <c r="G314" s="24">
        <f t="shared" si="239"/>
        <v>500</v>
      </c>
      <c r="H314" s="26">
        <v>0</v>
      </c>
      <c r="I314" s="26">
        <v>0</v>
      </c>
      <c r="J314" s="26">
        <v>0</v>
      </c>
      <c r="K314" s="26">
        <v>0</v>
      </c>
      <c r="L314" s="26">
        <v>500</v>
      </c>
      <c r="M314" s="26">
        <v>0</v>
      </c>
      <c r="N314" s="26">
        <v>0</v>
      </c>
      <c r="O314" s="26">
        <v>0</v>
      </c>
      <c r="P314" s="81"/>
      <c r="Q314" s="56"/>
      <c r="R314" s="61"/>
      <c r="S314" s="56"/>
      <c r="T314" s="56"/>
      <c r="U314" s="56"/>
      <c r="V314" s="56"/>
      <c r="W314" s="56"/>
      <c r="X314" s="56"/>
      <c r="Y314" s="56"/>
      <c r="Z314" s="56"/>
    </row>
    <row r="315" spans="1:26" s="2" customFormat="1" ht="29.45" customHeight="1" x14ac:dyDescent="0.2">
      <c r="A315" s="94"/>
      <c r="B315" s="82"/>
      <c r="C315" s="82"/>
      <c r="D315" s="82"/>
      <c r="E315" s="84"/>
      <c r="F315" s="16" t="s">
        <v>55</v>
      </c>
      <c r="G315" s="24">
        <f t="shared" si="239"/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82"/>
      <c r="Q315" s="57"/>
      <c r="R315" s="61"/>
      <c r="S315" s="57"/>
      <c r="T315" s="57"/>
      <c r="U315" s="57"/>
      <c r="V315" s="57"/>
      <c r="W315" s="57"/>
      <c r="X315" s="57"/>
      <c r="Y315" s="57"/>
      <c r="Z315" s="57"/>
    </row>
    <row r="316" spans="1:26" s="2" customFormat="1" ht="69.75" customHeight="1" x14ac:dyDescent="0.2">
      <c r="A316" s="84" t="s">
        <v>188</v>
      </c>
      <c r="B316" s="84"/>
      <c r="C316" s="80" t="s">
        <v>273</v>
      </c>
      <c r="D316" s="80" t="s">
        <v>299</v>
      </c>
      <c r="E316" s="84" t="s">
        <v>42</v>
      </c>
      <c r="F316" s="14" t="s">
        <v>13</v>
      </c>
      <c r="G316" s="24">
        <f t="shared" si="239"/>
        <v>547195.86</v>
      </c>
      <c r="H316" s="26">
        <f>H317+H318</f>
        <v>216695.86</v>
      </c>
      <c r="I316" s="26">
        <f t="shared" ref="I316:M316" si="281">I317+I318</f>
        <v>0</v>
      </c>
      <c r="J316" s="26">
        <f t="shared" si="281"/>
        <v>0</v>
      </c>
      <c r="K316" s="26">
        <f t="shared" si="281"/>
        <v>0</v>
      </c>
      <c r="L316" s="26">
        <f t="shared" si="281"/>
        <v>500</v>
      </c>
      <c r="M316" s="26">
        <f t="shared" si="281"/>
        <v>110000</v>
      </c>
      <c r="N316" s="26">
        <f t="shared" ref="N316:O316" si="282">N317+N318</f>
        <v>110000</v>
      </c>
      <c r="O316" s="26">
        <f t="shared" si="282"/>
        <v>110000</v>
      </c>
      <c r="P316" s="55" t="s">
        <v>11</v>
      </c>
      <c r="Q316" s="55" t="s">
        <v>11</v>
      </c>
      <c r="R316" s="55" t="s">
        <v>11</v>
      </c>
      <c r="S316" s="55" t="s">
        <v>11</v>
      </c>
      <c r="T316" s="55" t="s">
        <v>11</v>
      </c>
      <c r="U316" s="55" t="s">
        <v>11</v>
      </c>
      <c r="V316" s="55" t="s">
        <v>11</v>
      </c>
      <c r="W316" s="55" t="s">
        <v>11</v>
      </c>
      <c r="X316" s="55" t="s">
        <v>11</v>
      </c>
      <c r="Y316" s="55" t="s">
        <v>11</v>
      </c>
      <c r="Z316" s="55" t="s">
        <v>11</v>
      </c>
    </row>
    <row r="317" spans="1:26" s="2" customFormat="1" ht="69.75" customHeight="1" x14ac:dyDescent="0.2">
      <c r="A317" s="84"/>
      <c r="B317" s="84"/>
      <c r="C317" s="81"/>
      <c r="D317" s="81"/>
      <c r="E317" s="84"/>
      <c r="F317" s="15" t="s">
        <v>54</v>
      </c>
      <c r="G317" s="24">
        <f t="shared" si="239"/>
        <v>430500</v>
      </c>
      <c r="H317" s="26">
        <f>H284+H305</f>
        <v>100000</v>
      </c>
      <c r="I317" s="26">
        <f t="shared" ref="I317:K317" si="283">I284+I305</f>
        <v>0</v>
      </c>
      <c r="J317" s="26">
        <f t="shared" si="283"/>
        <v>0</v>
      </c>
      <c r="K317" s="26">
        <f t="shared" si="283"/>
        <v>0</v>
      </c>
      <c r="L317" s="26">
        <f>L281</f>
        <v>500</v>
      </c>
      <c r="M317" s="26">
        <f t="shared" ref="M317:O318" si="284">M281</f>
        <v>110000</v>
      </c>
      <c r="N317" s="26">
        <f t="shared" ref="N317" si="285">N281</f>
        <v>110000</v>
      </c>
      <c r="O317" s="26">
        <f t="shared" si="284"/>
        <v>110000</v>
      </c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</row>
    <row r="318" spans="1:26" s="2" customFormat="1" ht="69.75" customHeight="1" x14ac:dyDescent="0.2">
      <c r="A318" s="84"/>
      <c r="B318" s="84"/>
      <c r="C318" s="82"/>
      <c r="D318" s="82"/>
      <c r="E318" s="84"/>
      <c r="F318" s="16" t="s">
        <v>55</v>
      </c>
      <c r="G318" s="24">
        <f t="shared" si="239"/>
        <v>116695.86</v>
      </c>
      <c r="H318" s="26">
        <f>H309</f>
        <v>116695.86</v>
      </c>
      <c r="I318" s="26">
        <f t="shared" ref="I318:K318" si="286">I309</f>
        <v>0</v>
      </c>
      <c r="J318" s="26">
        <f t="shared" si="286"/>
        <v>0</v>
      </c>
      <c r="K318" s="26">
        <f t="shared" si="286"/>
        <v>0</v>
      </c>
      <c r="L318" s="26">
        <f>L282</f>
        <v>0</v>
      </c>
      <c r="M318" s="26">
        <f t="shared" si="284"/>
        <v>0</v>
      </c>
      <c r="N318" s="26">
        <f t="shared" ref="N318" si="287">N282</f>
        <v>0</v>
      </c>
      <c r="O318" s="26">
        <f t="shared" si="284"/>
        <v>0</v>
      </c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pans="1:26" s="6" customFormat="1" ht="213" customHeight="1" x14ac:dyDescent="0.2">
      <c r="A319" s="85" t="s">
        <v>171</v>
      </c>
      <c r="B319" s="86"/>
      <c r="C319" s="13">
        <v>2020</v>
      </c>
      <c r="D319" s="13">
        <v>2027</v>
      </c>
      <c r="E319" s="13" t="s">
        <v>11</v>
      </c>
      <c r="F319" s="13" t="s">
        <v>11</v>
      </c>
      <c r="G319" s="24">
        <f t="shared" si="239"/>
        <v>0</v>
      </c>
      <c r="H319" s="24" t="s">
        <v>11</v>
      </c>
      <c r="I319" s="24" t="s">
        <v>11</v>
      </c>
      <c r="J319" s="24" t="s">
        <v>11</v>
      </c>
      <c r="K319" s="24" t="s">
        <v>11</v>
      </c>
      <c r="L319" s="24" t="s">
        <v>11</v>
      </c>
      <c r="M319" s="24" t="s">
        <v>11</v>
      </c>
      <c r="N319" s="24" t="s">
        <v>11</v>
      </c>
      <c r="O319" s="24" t="s">
        <v>11</v>
      </c>
      <c r="P319" s="13" t="s">
        <v>11</v>
      </c>
      <c r="Q319" s="13" t="s">
        <v>11</v>
      </c>
      <c r="R319" s="13" t="s">
        <v>11</v>
      </c>
      <c r="S319" s="13" t="s">
        <v>11</v>
      </c>
      <c r="T319" s="13" t="s">
        <v>11</v>
      </c>
      <c r="U319" s="13" t="s">
        <v>11</v>
      </c>
      <c r="V319" s="13" t="s">
        <v>11</v>
      </c>
      <c r="W319" s="13" t="s">
        <v>11</v>
      </c>
      <c r="X319" s="13" t="s">
        <v>11</v>
      </c>
      <c r="Y319" s="39" t="s">
        <v>11</v>
      </c>
      <c r="Z319" s="13" t="s">
        <v>11</v>
      </c>
    </row>
    <row r="320" spans="1:26" s="2" customFormat="1" ht="187.9" customHeight="1" x14ac:dyDescent="0.2">
      <c r="A320" s="85" t="s">
        <v>173</v>
      </c>
      <c r="B320" s="86"/>
      <c r="C320" s="13">
        <v>2020</v>
      </c>
      <c r="D320" s="39">
        <v>2027</v>
      </c>
      <c r="E320" s="13" t="s">
        <v>11</v>
      </c>
      <c r="F320" s="13" t="s">
        <v>11</v>
      </c>
      <c r="G320" s="24">
        <f t="shared" si="239"/>
        <v>0</v>
      </c>
      <c r="H320" s="24" t="s">
        <v>11</v>
      </c>
      <c r="I320" s="24" t="s">
        <v>11</v>
      </c>
      <c r="J320" s="24" t="s">
        <v>11</v>
      </c>
      <c r="K320" s="24" t="s">
        <v>11</v>
      </c>
      <c r="L320" s="24" t="s">
        <v>11</v>
      </c>
      <c r="M320" s="24" t="s">
        <v>11</v>
      </c>
      <c r="N320" s="24" t="s">
        <v>11</v>
      </c>
      <c r="O320" s="24" t="s">
        <v>11</v>
      </c>
      <c r="P320" s="13" t="s">
        <v>11</v>
      </c>
      <c r="Q320" s="13" t="s">
        <v>11</v>
      </c>
      <c r="R320" s="13" t="s">
        <v>11</v>
      </c>
      <c r="S320" s="13" t="s">
        <v>11</v>
      </c>
      <c r="T320" s="13" t="s">
        <v>11</v>
      </c>
      <c r="U320" s="13" t="s">
        <v>11</v>
      </c>
      <c r="V320" s="13" t="s">
        <v>11</v>
      </c>
      <c r="W320" s="13" t="s">
        <v>11</v>
      </c>
      <c r="X320" s="13" t="s">
        <v>11</v>
      </c>
      <c r="Y320" s="39" t="s">
        <v>11</v>
      </c>
      <c r="Z320" s="13" t="s">
        <v>11</v>
      </c>
    </row>
    <row r="321" spans="1:26" s="2" customFormat="1" ht="92.25" customHeight="1" x14ac:dyDescent="0.2">
      <c r="A321" s="92" t="s">
        <v>174</v>
      </c>
      <c r="B321" s="80" t="s">
        <v>189</v>
      </c>
      <c r="C321" s="55">
        <v>2020</v>
      </c>
      <c r="D321" s="55">
        <v>2027</v>
      </c>
      <c r="E321" s="84" t="s">
        <v>301</v>
      </c>
      <c r="F321" s="14" t="s">
        <v>13</v>
      </c>
      <c r="G321" s="24">
        <f t="shared" si="239"/>
        <v>10419000</v>
      </c>
      <c r="H321" s="26">
        <f>H322+H323</f>
        <v>1840000</v>
      </c>
      <c r="I321" s="26">
        <f t="shared" ref="I321:M321" si="288">I322+I323</f>
        <v>2279000</v>
      </c>
      <c r="J321" s="26">
        <f t="shared" si="288"/>
        <v>1872500</v>
      </c>
      <c r="K321" s="26">
        <f t="shared" si="288"/>
        <v>1492500</v>
      </c>
      <c r="L321" s="26">
        <f t="shared" si="288"/>
        <v>1735000</v>
      </c>
      <c r="M321" s="26">
        <f t="shared" si="288"/>
        <v>400000</v>
      </c>
      <c r="N321" s="26">
        <f t="shared" ref="N321:O321" si="289">N322+N323</f>
        <v>400000</v>
      </c>
      <c r="O321" s="26">
        <f t="shared" si="289"/>
        <v>400000</v>
      </c>
      <c r="P321" s="55" t="s">
        <v>11</v>
      </c>
      <c r="Q321" s="55" t="s">
        <v>11</v>
      </c>
      <c r="R321" s="55" t="s">
        <v>11</v>
      </c>
      <c r="S321" s="55" t="s">
        <v>11</v>
      </c>
      <c r="T321" s="55" t="s">
        <v>11</v>
      </c>
      <c r="U321" s="55" t="s">
        <v>11</v>
      </c>
      <c r="V321" s="55" t="s">
        <v>11</v>
      </c>
      <c r="W321" s="55" t="s">
        <v>11</v>
      </c>
      <c r="X321" s="55" t="s">
        <v>11</v>
      </c>
      <c r="Y321" s="55" t="s">
        <v>11</v>
      </c>
      <c r="Z321" s="55" t="s">
        <v>11</v>
      </c>
    </row>
    <row r="322" spans="1:26" s="2" customFormat="1" ht="84.75" customHeight="1" x14ac:dyDescent="0.2">
      <c r="A322" s="93"/>
      <c r="B322" s="81"/>
      <c r="C322" s="56"/>
      <c r="D322" s="56"/>
      <c r="E322" s="84"/>
      <c r="F322" s="15" t="s">
        <v>54</v>
      </c>
      <c r="G322" s="24">
        <f t="shared" si="239"/>
        <v>2140625</v>
      </c>
      <c r="H322" s="26">
        <f>H325</f>
        <v>184000</v>
      </c>
      <c r="I322" s="26">
        <f t="shared" ref="I322:K323" si="290">I325</f>
        <v>227900</v>
      </c>
      <c r="J322" s="26">
        <f t="shared" si="290"/>
        <v>205975</v>
      </c>
      <c r="K322" s="26">
        <f t="shared" si="290"/>
        <v>149250</v>
      </c>
      <c r="L322" s="26">
        <f>L325+L346</f>
        <v>173500</v>
      </c>
      <c r="M322" s="26">
        <f t="shared" ref="M322:O322" si="291">M325+M346</f>
        <v>400000</v>
      </c>
      <c r="N322" s="26">
        <f t="shared" ref="N322" si="292">N325+N346</f>
        <v>400000</v>
      </c>
      <c r="O322" s="26">
        <f t="shared" si="291"/>
        <v>400000</v>
      </c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</row>
    <row r="323" spans="1:26" s="2" customFormat="1" ht="64.900000000000006" customHeight="1" x14ac:dyDescent="0.2">
      <c r="A323" s="94"/>
      <c r="B323" s="82"/>
      <c r="C323" s="57"/>
      <c r="D323" s="57"/>
      <c r="E323" s="84"/>
      <c r="F323" s="16" t="s">
        <v>55</v>
      </c>
      <c r="G323" s="24">
        <f t="shared" si="239"/>
        <v>8278375</v>
      </c>
      <c r="H323" s="26">
        <f>H326</f>
        <v>1656000</v>
      </c>
      <c r="I323" s="26">
        <f t="shared" ref="I323:J323" si="293">I326</f>
        <v>2051100</v>
      </c>
      <c r="J323" s="26">
        <f t="shared" si="293"/>
        <v>1666525</v>
      </c>
      <c r="K323" s="26">
        <f t="shared" si="290"/>
        <v>1343250</v>
      </c>
      <c r="L323" s="26">
        <f>L326+L347</f>
        <v>1561500</v>
      </c>
      <c r="M323" s="26">
        <f t="shared" ref="M323:O323" si="294">M326+M347</f>
        <v>0</v>
      </c>
      <c r="N323" s="26">
        <f t="shared" ref="N323" si="295">N326+N347</f>
        <v>0</v>
      </c>
      <c r="O323" s="26">
        <f t="shared" si="294"/>
        <v>0</v>
      </c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pans="1:26" s="2" customFormat="1" ht="71.25" customHeight="1" x14ac:dyDescent="0.2">
      <c r="A324" s="92" t="s">
        <v>175</v>
      </c>
      <c r="B324" s="84" t="s">
        <v>176</v>
      </c>
      <c r="C324" s="55">
        <v>2020</v>
      </c>
      <c r="D324" s="55">
        <v>2027</v>
      </c>
      <c r="E324" s="84" t="s">
        <v>301</v>
      </c>
      <c r="F324" s="14" t="s">
        <v>13</v>
      </c>
      <c r="G324" s="24">
        <f t="shared" si="239"/>
        <v>10419000</v>
      </c>
      <c r="H324" s="26">
        <f>H325+H326</f>
        <v>1840000</v>
      </c>
      <c r="I324" s="26">
        <f t="shared" ref="I324:M324" si="296">I325+I326</f>
        <v>2279000</v>
      </c>
      <c r="J324" s="26">
        <f t="shared" si="296"/>
        <v>1872500</v>
      </c>
      <c r="K324" s="26">
        <f t="shared" si="296"/>
        <v>1492500</v>
      </c>
      <c r="L324" s="26">
        <f t="shared" si="296"/>
        <v>1735000</v>
      </c>
      <c r="M324" s="26">
        <f t="shared" si="296"/>
        <v>400000</v>
      </c>
      <c r="N324" s="26">
        <f t="shared" ref="N324:O324" si="297">N325+N326</f>
        <v>400000</v>
      </c>
      <c r="O324" s="26">
        <f t="shared" si="297"/>
        <v>400000</v>
      </c>
      <c r="P324" s="55" t="s">
        <v>11</v>
      </c>
      <c r="Q324" s="55" t="s">
        <v>11</v>
      </c>
      <c r="R324" s="55" t="s">
        <v>11</v>
      </c>
      <c r="S324" s="55" t="s">
        <v>11</v>
      </c>
      <c r="T324" s="55" t="s">
        <v>11</v>
      </c>
      <c r="U324" s="55" t="s">
        <v>11</v>
      </c>
      <c r="V324" s="55" t="s">
        <v>11</v>
      </c>
      <c r="W324" s="55" t="s">
        <v>11</v>
      </c>
      <c r="X324" s="55" t="s">
        <v>11</v>
      </c>
      <c r="Y324" s="55" t="s">
        <v>11</v>
      </c>
      <c r="Z324" s="55" t="s">
        <v>11</v>
      </c>
    </row>
    <row r="325" spans="1:26" s="2" customFormat="1" ht="70.5" customHeight="1" x14ac:dyDescent="0.2">
      <c r="A325" s="93"/>
      <c r="B325" s="84"/>
      <c r="C325" s="56"/>
      <c r="D325" s="56"/>
      <c r="E325" s="84"/>
      <c r="F325" s="15" t="s">
        <v>54</v>
      </c>
      <c r="G325" s="24">
        <f t="shared" si="239"/>
        <v>2140625</v>
      </c>
      <c r="H325" s="26">
        <f>H328+H352+H355</f>
        <v>184000</v>
      </c>
      <c r="I325" s="26">
        <f t="shared" ref="I325:I326" si="298">I328+I352+I355</f>
        <v>227900</v>
      </c>
      <c r="J325" s="26">
        <f>J328+J352+J355+J358</f>
        <v>205975</v>
      </c>
      <c r="K325" s="26">
        <f t="shared" ref="K325" si="299">K328+K352+K355+K358</f>
        <v>149250</v>
      </c>
      <c r="L325" s="26">
        <f>L328+L352+L355+L358+L361</f>
        <v>173500</v>
      </c>
      <c r="M325" s="26">
        <f t="shared" ref="M325:O326" si="300">M328+M352+M355+M358+M361</f>
        <v>400000</v>
      </c>
      <c r="N325" s="26">
        <f t="shared" ref="N325" si="301">N328+N352+N355+N358+N361</f>
        <v>400000</v>
      </c>
      <c r="O325" s="26">
        <f t="shared" si="300"/>
        <v>400000</v>
      </c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</row>
    <row r="326" spans="1:26" s="2" customFormat="1" ht="61.5" customHeight="1" x14ac:dyDescent="0.2">
      <c r="A326" s="94"/>
      <c r="B326" s="84"/>
      <c r="C326" s="57"/>
      <c r="D326" s="57"/>
      <c r="E326" s="84"/>
      <c r="F326" s="16" t="s">
        <v>55</v>
      </c>
      <c r="G326" s="24">
        <f t="shared" si="239"/>
        <v>8278375</v>
      </c>
      <c r="H326" s="26">
        <f>H329+H353+H356</f>
        <v>1656000</v>
      </c>
      <c r="I326" s="26">
        <f t="shared" si="298"/>
        <v>2051100</v>
      </c>
      <c r="J326" s="26">
        <f>J329+J353+J356+J359</f>
        <v>1666525</v>
      </c>
      <c r="K326" s="26">
        <f t="shared" ref="K326" si="302">K329+K353+K356+K359</f>
        <v>1343250</v>
      </c>
      <c r="L326" s="26">
        <f>L329+L353+L356+L359+L362</f>
        <v>1561500</v>
      </c>
      <c r="M326" s="26">
        <f t="shared" si="300"/>
        <v>0</v>
      </c>
      <c r="N326" s="26">
        <f t="shared" ref="N326" si="303">N329+N353+N356+N359+N362</f>
        <v>0</v>
      </c>
      <c r="O326" s="26">
        <f t="shared" si="300"/>
        <v>0</v>
      </c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pans="1:26" s="2" customFormat="1" ht="83.25" customHeight="1" x14ac:dyDescent="0.2">
      <c r="A327" s="92" t="s">
        <v>177</v>
      </c>
      <c r="B327" s="80" t="s">
        <v>73</v>
      </c>
      <c r="C327" s="55">
        <v>2020</v>
      </c>
      <c r="D327" s="55">
        <v>2027</v>
      </c>
      <c r="E327" s="84" t="s">
        <v>301</v>
      </c>
      <c r="F327" s="14" t="s">
        <v>13</v>
      </c>
      <c r="G327" s="24">
        <f t="shared" si="239"/>
        <v>7500000</v>
      </c>
      <c r="H327" s="26">
        <f>H328+H329</f>
        <v>1020000</v>
      </c>
      <c r="I327" s="26">
        <f t="shared" ref="I327:M327" si="304">I328+I329</f>
        <v>1530000</v>
      </c>
      <c r="J327" s="26">
        <f t="shared" si="304"/>
        <v>1372500</v>
      </c>
      <c r="K327" s="26">
        <f t="shared" si="304"/>
        <v>1492500</v>
      </c>
      <c r="L327" s="26">
        <f t="shared" si="304"/>
        <v>1485000</v>
      </c>
      <c r="M327" s="26">
        <f t="shared" si="304"/>
        <v>200000</v>
      </c>
      <c r="N327" s="26">
        <f t="shared" ref="N327:O327" si="305">N328+N329</f>
        <v>200000</v>
      </c>
      <c r="O327" s="26">
        <f t="shared" si="305"/>
        <v>200000</v>
      </c>
      <c r="P327" s="80" t="s">
        <v>178</v>
      </c>
      <c r="Q327" s="55" t="s">
        <v>179</v>
      </c>
      <c r="R327" s="61">
        <f>S327+T327+U327+V327+W327+X327+Z327</f>
        <v>4600</v>
      </c>
      <c r="S327" s="52">
        <v>700</v>
      </c>
      <c r="T327" s="52">
        <v>700</v>
      </c>
      <c r="U327" s="52">
        <v>640</v>
      </c>
      <c r="V327" s="52">
        <v>640</v>
      </c>
      <c r="W327" s="52">
        <v>640</v>
      </c>
      <c r="X327" s="52">
        <v>640</v>
      </c>
      <c r="Y327" s="52">
        <v>640</v>
      </c>
      <c r="Z327" s="52">
        <v>640</v>
      </c>
    </row>
    <row r="328" spans="1:26" s="2" customFormat="1" ht="83.25" customHeight="1" x14ac:dyDescent="0.2">
      <c r="A328" s="93"/>
      <c r="B328" s="81"/>
      <c r="C328" s="56"/>
      <c r="D328" s="56"/>
      <c r="E328" s="84"/>
      <c r="F328" s="15" t="s">
        <v>54</v>
      </c>
      <c r="G328" s="24">
        <f t="shared" si="239"/>
        <v>1303725</v>
      </c>
      <c r="H328" s="26">
        <v>102000</v>
      </c>
      <c r="I328" s="26">
        <v>153000</v>
      </c>
      <c r="J328" s="26">
        <v>150975</v>
      </c>
      <c r="K328" s="26">
        <v>149250</v>
      </c>
      <c r="L328" s="26">
        <v>148500</v>
      </c>
      <c r="M328" s="26">
        <v>200000</v>
      </c>
      <c r="N328" s="26">
        <v>200000</v>
      </c>
      <c r="O328" s="26">
        <v>200000</v>
      </c>
      <c r="P328" s="81"/>
      <c r="Q328" s="56"/>
      <c r="R328" s="61"/>
      <c r="S328" s="53"/>
      <c r="T328" s="53"/>
      <c r="U328" s="53"/>
      <c r="V328" s="53"/>
      <c r="W328" s="53"/>
      <c r="X328" s="53"/>
      <c r="Y328" s="53"/>
      <c r="Z328" s="53"/>
    </row>
    <row r="329" spans="1:26" s="2" customFormat="1" ht="83.25" customHeight="1" x14ac:dyDescent="0.2">
      <c r="A329" s="94"/>
      <c r="B329" s="82"/>
      <c r="C329" s="57"/>
      <c r="D329" s="57"/>
      <c r="E329" s="84"/>
      <c r="F329" s="16" t="s">
        <v>55</v>
      </c>
      <c r="G329" s="24">
        <f t="shared" si="239"/>
        <v>6196275</v>
      </c>
      <c r="H329" s="26">
        <v>918000</v>
      </c>
      <c r="I329" s="26">
        <v>1377000</v>
      </c>
      <c r="J329" s="26">
        <v>1221525</v>
      </c>
      <c r="K329" s="26">
        <v>1343250</v>
      </c>
      <c r="L329" s="26">
        <v>1336500</v>
      </c>
      <c r="M329" s="26">
        <v>0</v>
      </c>
      <c r="N329" s="26">
        <v>0</v>
      </c>
      <c r="O329" s="26">
        <v>0</v>
      </c>
      <c r="P329" s="82"/>
      <c r="Q329" s="57"/>
      <c r="R329" s="61"/>
      <c r="S329" s="54"/>
      <c r="T329" s="54"/>
      <c r="U329" s="54"/>
      <c r="V329" s="54"/>
      <c r="W329" s="54"/>
      <c r="X329" s="54"/>
      <c r="Y329" s="54"/>
      <c r="Z329" s="54"/>
    </row>
    <row r="330" spans="1:26" s="2" customFormat="1" ht="46.5" hidden="1" customHeight="1" x14ac:dyDescent="0.2">
      <c r="A330" s="92"/>
      <c r="B330" s="80"/>
      <c r="C330" s="55"/>
      <c r="D330" s="55"/>
      <c r="E330" s="80"/>
      <c r="F330" s="14"/>
      <c r="G330" s="24">
        <f t="shared" si="239"/>
        <v>0</v>
      </c>
      <c r="H330" s="26"/>
      <c r="I330" s="26"/>
      <c r="J330" s="26"/>
      <c r="K330" s="26"/>
      <c r="L330" s="26"/>
      <c r="M330" s="26"/>
      <c r="N330" s="26"/>
      <c r="O330" s="26"/>
      <c r="P330" s="80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s="2" customFormat="1" ht="53.25" hidden="1" customHeight="1" x14ac:dyDescent="0.2">
      <c r="A331" s="93"/>
      <c r="B331" s="81"/>
      <c r="C331" s="56"/>
      <c r="D331" s="56"/>
      <c r="E331" s="81"/>
      <c r="F331" s="15"/>
      <c r="G331" s="24">
        <f t="shared" si="239"/>
        <v>0</v>
      </c>
      <c r="H331" s="26"/>
      <c r="I331" s="26"/>
      <c r="J331" s="26"/>
      <c r="K331" s="26"/>
      <c r="L331" s="26"/>
      <c r="M331" s="26"/>
      <c r="N331" s="26"/>
      <c r="O331" s="26"/>
      <c r="P331" s="81"/>
      <c r="Q331" s="56"/>
      <c r="R331" s="56"/>
      <c r="S331" s="56"/>
      <c r="T331" s="56"/>
      <c r="U331" s="56"/>
      <c r="V331" s="56"/>
      <c r="W331" s="56"/>
      <c r="X331" s="56"/>
      <c r="Y331" s="56"/>
      <c r="Z331" s="56"/>
    </row>
    <row r="332" spans="1:26" s="2" customFormat="1" ht="46.5" hidden="1" customHeight="1" x14ac:dyDescent="0.2">
      <c r="A332" s="94"/>
      <c r="B332" s="82"/>
      <c r="C332" s="57"/>
      <c r="D332" s="57"/>
      <c r="E332" s="82"/>
      <c r="F332" s="16"/>
      <c r="G332" s="24">
        <f t="shared" si="239"/>
        <v>0</v>
      </c>
      <c r="H332" s="26"/>
      <c r="I332" s="26"/>
      <c r="J332" s="26"/>
      <c r="K332" s="26"/>
      <c r="L332" s="26"/>
      <c r="M332" s="26"/>
      <c r="N332" s="26"/>
      <c r="O332" s="26"/>
      <c r="P332" s="82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pans="1:26" s="2" customFormat="1" ht="46.5" hidden="1" customHeight="1" x14ac:dyDescent="0.2">
      <c r="A333" s="92"/>
      <c r="B333" s="80" t="s">
        <v>187</v>
      </c>
      <c r="C333" s="55">
        <v>2014</v>
      </c>
      <c r="D333" s="55">
        <v>2020</v>
      </c>
      <c r="E333" s="84" t="s">
        <v>42</v>
      </c>
      <c r="F333" s="14" t="s">
        <v>13</v>
      </c>
      <c r="G333" s="24">
        <f t="shared" si="239"/>
        <v>0</v>
      </c>
      <c r="H333" s="26">
        <f>H334+H335</f>
        <v>0</v>
      </c>
      <c r="I333" s="26">
        <f t="shared" ref="I333:M333" si="306">I334+I335</f>
        <v>0</v>
      </c>
      <c r="J333" s="26">
        <f t="shared" si="306"/>
        <v>0</v>
      </c>
      <c r="K333" s="26">
        <f t="shared" si="306"/>
        <v>0</v>
      </c>
      <c r="L333" s="26">
        <f t="shared" si="306"/>
        <v>0</v>
      </c>
      <c r="M333" s="26">
        <f t="shared" si="306"/>
        <v>0</v>
      </c>
      <c r="N333" s="26">
        <f t="shared" ref="N333:O333" si="307">N334+N335</f>
        <v>0</v>
      </c>
      <c r="O333" s="26">
        <f t="shared" si="307"/>
        <v>0</v>
      </c>
      <c r="P333" s="55" t="s">
        <v>11</v>
      </c>
      <c r="Q333" s="55" t="s">
        <v>11</v>
      </c>
      <c r="R333" s="55" t="s">
        <v>11</v>
      </c>
      <c r="S333" s="55" t="s">
        <v>11</v>
      </c>
      <c r="T333" s="55" t="s">
        <v>11</v>
      </c>
      <c r="U333" s="55" t="s">
        <v>11</v>
      </c>
      <c r="V333" s="55" t="s">
        <v>11</v>
      </c>
      <c r="W333" s="55" t="s">
        <v>11</v>
      </c>
      <c r="X333" s="55" t="s">
        <v>11</v>
      </c>
      <c r="Y333" s="55" t="s">
        <v>11</v>
      </c>
      <c r="Z333" s="55" t="s">
        <v>11</v>
      </c>
    </row>
    <row r="334" spans="1:26" s="2" customFormat="1" ht="57.75" hidden="1" customHeight="1" x14ac:dyDescent="0.2">
      <c r="A334" s="93"/>
      <c r="B334" s="81"/>
      <c r="C334" s="56"/>
      <c r="D334" s="56"/>
      <c r="E334" s="84"/>
      <c r="F334" s="15" t="s">
        <v>54</v>
      </c>
      <c r="G334" s="24">
        <f t="shared" si="239"/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</row>
    <row r="335" spans="1:26" s="2" customFormat="1" ht="46.5" hidden="1" customHeight="1" x14ac:dyDescent="0.2">
      <c r="A335" s="94"/>
      <c r="B335" s="82"/>
      <c r="C335" s="57"/>
      <c r="D335" s="57"/>
      <c r="E335" s="84"/>
      <c r="F335" s="16" t="s">
        <v>55</v>
      </c>
      <c r="G335" s="24">
        <f t="shared" si="239"/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pans="1:26" s="2" customFormat="1" ht="46.5" hidden="1" customHeight="1" x14ac:dyDescent="0.2">
      <c r="A336" s="92"/>
      <c r="B336" s="84" t="s">
        <v>44</v>
      </c>
      <c r="C336" s="55">
        <v>2014</v>
      </c>
      <c r="D336" s="55">
        <v>2020</v>
      </c>
      <c r="E336" s="84" t="s">
        <v>42</v>
      </c>
      <c r="F336" s="14" t="s">
        <v>13</v>
      </c>
      <c r="G336" s="24">
        <f t="shared" si="239"/>
        <v>0</v>
      </c>
      <c r="H336" s="26">
        <f>H337+H338</f>
        <v>0</v>
      </c>
      <c r="I336" s="26">
        <f t="shared" ref="I336:M336" si="308">I337+I338</f>
        <v>0</v>
      </c>
      <c r="J336" s="26">
        <f t="shared" si="308"/>
        <v>0</v>
      </c>
      <c r="K336" s="26">
        <f t="shared" si="308"/>
        <v>0</v>
      </c>
      <c r="L336" s="26">
        <f t="shared" si="308"/>
        <v>0</v>
      </c>
      <c r="M336" s="26">
        <f t="shared" si="308"/>
        <v>0</v>
      </c>
      <c r="N336" s="26">
        <f t="shared" ref="N336:O336" si="309">N337+N338</f>
        <v>0</v>
      </c>
      <c r="O336" s="26">
        <f t="shared" si="309"/>
        <v>0</v>
      </c>
      <c r="P336" s="55" t="s">
        <v>11</v>
      </c>
      <c r="Q336" s="55" t="s">
        <v>11</v>
      </c>
      <c r="R336" s="55" t="s">
        <v>11</v>
      </c>
      <c r="S336" s="55" t="s">
        <v>11</v>
      </c>
      <c r="T336" s="55" t="s">
        <v>11</v>
      </c>
      <c r="U336" s="55" t="s">
        <v>11</v>
      </c>
      <c r="V336" s="55" t="s">
        <v>11</v>
      </c>
      <c r="W336" s="55" t="s">
        <v>11</v>
      </c>
      <c r="X336" s="55" t="s">
        <v>11</v>
      </c>
      <c r="Y336" s="55" t="s">
        <v>11</v>
      </c>
      <c r="Z336" s="55" t="s">
        <v>11</v>
      </c>
    </row>
    <row r="337" spans="1:26" s="2" customFormat="1" ht="60" hidden="1" customHeight="1" x14ac:dyDescent="0.2">
      <c r="A337" s="93"/>
      <c r="B337" s="84"/>
      <c r="C337" s="56"/>
      <c r="D337" s="56"/>
      <c r="E337" s="84"/>
      <c r="F337" s="15" t="s">
        <v>54</v>
      </c>
      <c r="G337" s="24">
        <f t="shared" si="239"/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</row>
    <row r="338" spans="1:26" s="2" customFormat="1" ht="46.5" hidden="1" customHeight="1" x14ac:dyDescent="0.2">
      <c r="A338" s="94"/>
      <c r="B338" s="84"/>
      <c r="C338" s="57"/>
      <c r="D338" s="57"/>
      <c r="E338" s="84"/>
      <c r="F338" s="16" t="s">
        <v>55</v>
      </c>
      <c r="G338" s="24">
        <f t="shared" ref="G338:G368" si="310">SUM(H338:O338)</f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pans="1:26" s="2" customFormat="1" ht="46.5" hidden="1" customHeight="1" x14ac:dyDescent="0.2">
      <c r="A339" s="92"/>
      <c r="B339" s="80" t="s">
        <v>45</v>
      </c>
      <c r="C339" s="55">
        <v>2014</v>
      </c>
      <c r="D339" s="55">
        <v>2020</v>
      </c>
      <c r="E339" s="84" t="s">
        <v>42</v>
      </c>
      <c r="F339" s="14" t="s">
        <v>13</v>
      </c>
      <c r="G339" s="24">
        <f t="shared" si="310"/>
        <v>0</v>
      </c>
      <c r="H339" s="26">
        <f>H340+H341</f>
        <v>0</v>
      </c>
      <c r="I339" s="26">
        <f t="shared" ref="I339:M339" si="311">I340+I341</f>
        <v>0</v>
      </c>
      <c r="J339" s="26">
        <f t="shared" si="311"/>
        <v>0</v>
      </c>
      <c r="K339" s="26">
        <f t="shared" si="311"/>
        <v>0</v>
      </c>
      <c r="L339" s="26">
        <f t="shared" si="311"/>
        <v>0</v>
      </c>
      <c r="M339" s="26">
        <f t="shared" si="311"/>
        <v>0</v>
      </c>
      <c r="N339" s="26">
        <f t="shared" ref="N339:O339" si="312">N340+N341</f>
        <v>0</v>
      </c>
      <c r="O339" s="26">
        <f t="shared" si="312"/>
        <v>0</v>
      </c>
      <c r="P339" s="80" t="s">
        <v>50</v>
      </c>
      <c r="Q339" s="55" t="s">
        <v>48</v>
      </c>
      <c r="R339" s="61" t="e">
        <f>S339+#REF!+#REF!+T339+U339+V339+X339</f>
        <v>#REF!</v>
      </c>
      <c r="S339" s="55">
        <v>2</v>
      </c>
      <c r="T339" s="55">
        <v>3</v>
      </c>
      <c r="U339" s="55">
        <v>3</v>
      </c>
      <c r="V339" s="55">
        <v>3</v>
      </c>
      <c r="W339" s="55">
        <v>3</v>
      </c>
      <c r="X339" s="55">
        <v>3</v>
      </c>
      <c r="Y339" s="55">
        <v>3</v>
      </c>
      <c r="Z339" s="55">
        <v>3</v>
      </c>
    </row>
    <row r="340" spans="1:26" s="2" customFormat="1" ht="56.25" hidden="1" customHeight="1" x14ac:dyDescent="0.2">
      <c r="A340" s="93"/>
      <c r="B340" s="81"/>
      <c r="C340" s="56"/>
      <c r="D340" s="56"/>
      <c r="E340" s="84"/>
      <c r="F340" s="15" t="s">
        <v>54</v>
      </c>
      <c r="G340" s="24">
        <f t="shared" si="310"/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81"/>
      <c r="Q340" s="56"/>
      <c r="R340" s="61"/>
      <c r="S340" s="56"/>
      <c r="T340" s="56"/>
      <c r="U340" s="56"/>
      <c r="V340" s="56"/>
      <c r="W340" s="56"/>
      <c r="X340" s="56"/>
      <c r="Y340" s="56"/>
      <c r="Z340" s="56"/>
    </row>
    <row r="341" spans="1:26" s="2" customFormat="1" ht="46.5" hidden="1" customHeight="1" x14ac:dyDescent="0.2">
      <c r="A341" s="94"/>
      <c r="B341" s="82"/>
      <c r="C341" s="57"/>
      <c r="D341" s="57"/>
      <c r="E341" s="84"/>
      <c r="F341" s="16" t="s">
        <v>55</v>
      </c>
      <c r="G341" s="24">
        <f t="shared" si="310"/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82"/>
      <c r="Q341" s="57"/>
      <c r="R341" s="61"/>
      <c r="S341" s="57"/>
      <c r="T341" s="57"/>
      <c r="U341" s="57"/>
      <c r="V341" s="57"/>
      <c r="W341" s="57"/>
      <c r="X341" s="57"/>
      <c r="Y341" s="57"/>
      <c r="Z341" s="57"/>
    </row>
    <row r="342" spans="1:26" s="2" customFormat="1" ht="46.5" hidden="1" customHeight="1" x14ac:dyDescent="0.2">
      <c r="A342" s="92"/>
      <c r="B342" s="80" t="s">
        <v>46</v>
      </c>
      <c r="C342" s="55">
        <v>2014</v>
      </c>
      <c r="D342" s="55">
        <v>2020</v>
      </c>
      <c r="E342" s="84" t="s">
        <v>42</v>
      </c>
      <c r="F342" s="14" t="s">
        <v>13</v>
      </c>
      <c r="G342" s="24">
        <f t="shared" si="310"/>
        <v>0</v>
      </c>
      <c r="H342" s="26">
        <f>H343+H344</f>
        <v>0</v>
      </c>
      <c r="I342" s="26">
        <f t="shared" ref="I342:M342" si="313">I343+I344</f>
        <v>0</v>
      </c>
      <c r="J342" s="26">
        <f t="shared" si="313"/>
        <v>0</v>
      </c>
      <c r="K342" s="26">
        <f t="shared" si="313"/>
        <v>0</v>
      </c>
      <c r="L342" s="26">
        <f t="shared" si="313"/>
        <v>0</v>
      </c>
      <c r="M342" s="26">
        <f t="shared" si="313"/>
        <v>0</v>
      </c>
      <c r="N342" s="26">
        <f t="shared" ref="N342:O342" si="314">N343+N344</f>
        <v>0</v>
      </c>
      <c r="O342" s="26">
        <f t="shared" si="314"/>
        <v>0</v>
      </c>
      <c r="P342" s="80" t="s">
        <v>51</v>
      </c>
      <c r="Q342" s="55" t="s">
        <v>48</v>
      </c>
      <c r="R342" s="61" t="e">
        <f>S342+#REF!+#REF!+T342+U342+V342+X342</f>
        <v>#REF!</v>
      </c>
      <c r="S342" s="55">
        <v>7</v>
      </c>
      <c r="T342" s="55">
        <v>2</v>
      </c>
      <c r="U342" s="55">
        <v>2</v>
      </c>
      <c r="V342" s="55">
        <v>2</v>
      </c>
      <c r="W342" s="55">
        <v>2</v>
      </c>
      <c r="X342" s="55">
        <v>2</v>
      </c>
      <c r="Y342" s="55">
        <v>2</v>
      </c>
      <c r="Z342" s="55">
        <v>2</v>
      </c>
    </row>
    <row r="343" spans="1:26" s="2" customFormat="1" ht="56.25" hidden="1" customHeight="1" x14ac:dyDescent="0.2">
      <c r="A343" s="93"/>
      <c r="B343" s="81"/>
      <c r="C343" s="56"/>
      <c r="D343" s="56"/>
      <c r="E343" s="84"/>
      <c r="F343" s="15" t="s">
        <v>54</v>
      </c>
      <c r="G343" s="24">
        <f t="shared" si="310"/>
        <v>0</v>
      </c>
      <c r="H343" s="26">
        <v>0</v>
      </c>
      <c r="I343" s="26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81"/>
      <c r="Q343" s="56"/>
      <c r="R343" s="61"/>
      <c r="S343" s="56"/>
      <c r="T343" s="56"/>
      <c r="U343" s="56"/>
      <c r="V343" s="56"/>
      <c r="W343" s="56"/>
      <c r="X343" s="56"/>
      <c r="Y343" s="56"/>
      <c r="Z343" s="56"/>
    </row>
    <row r="344" spans="1:26" s="2" customFormat="1" ht="46.5" hidden="1" customHeight="1" x14ac:dyDescent="0.2">
      <c r="A344" s="94"/>
      <c r="B344" s="82"/>
      <c r="C344" s="57"/>
      <c r="D344" s="57"/>
      <c r="E344" s="84"/>
      <c r="F344" s="16" t="s">
        <v>55</v>
      </c>
      <c r="G344" s="24">
        <f t="shared" si="310"/>
        <v>0</v>
      </c>
      <c r="H344" s="26">
        <v>0</v>
      </c>
      <c r="I344" s="26">
        <v>0</v>
      </c>
      <c r="J344" s="26">
        <v>0</v>
      </c>
      <c r="K344" s="26">
        <v>0</v>
      </c>
      <c r="L344" s="26">
        <v>0</v>
      </c>
      <c r="M344" s="26">
        <v>0</v>
      </c>
      <c r="N344" s="26">
        <v>0</v>
      </c>
      <c r="O344" s="26">
        <v>0</v>
      </c>
      <c r="P344" s="82"/>
      <c r="Q344" s="57"/>
      <c r="R344" s="61"/>
      <c r="S344" s="57"/>
      <c r="T344" s="57"/>
      <c r="U344" s="57"/>
      <c r="V344" s="57"/>
      <c r="W344" s="57"/>
      <c r="X344" s="57"/>
      <c r="Y344" s="57"/>
      <c r="Z344" s="57"/>
    </row>
    <row r="345" spans="1:26" s="2" customFormat="1" ht="69" hidden="1" customHeight="1" x14ac:dyDescent="0.2">
      <c r="A345" s="92" t="s">
        <v>85</v>
      </c>
      <c r="B345" s="84" t="s">
        <v>74</v>
      </c>
      <c r="C345" s="55">
        <v>2018</v>
      </c>
      <c r="D345" s="55">
        <v>2021</v>
      </c>
      <c r="E345" s="84" t="s">
        <v>70</v>
      </c>
      <c r="F345" s="14" t="s">
        <v>13</v>
      </c>
      <c r="G345" s="24">
        <f t="shared" si="310"/>
        <v>0</v>
      </c>
      <c r="H345" s="26"/>
      <c r="I345" s="26"/>
      <c r="J345" s="26"/>
      <c r="K345" s="26"/>
      <c r="L345" s="26"/>
      <c r="M345" s="26"/>
      <c r="N345" s="26"/>
      <c r="O345" s="26"/>
      <c r="P345" s="55" t="s">
        <v>11</v>
      </c>
      <c r="Q345" s="55" t="s">
        <v>11</v>
      </c>
      <c r="R345" s="55" t="s">
        <v>11</v>
      </c>
      <c r="S345" s="55" t="s">
        <v>11</v>
      </c>
      <c r="T345" s="55" t="s">
        <v>11</v>
      </c>
      <c r="U345" s="55" t="s">
        <v>11</v>
      </c>
      <c r="V345" s="55" t="s">
        <v>11</v>
      </c>
      <c r="W345" s="55" t="s">
        <v>11</v>
      </c>
      <c r="X345" s="55" t="s">
        <v>11</v>
      </c>
      <c r="Y345" s="55" t="s">
        <v>11</v>
      </c>
      <c r="Z345" s="55" t="s">
        <v>11</v>
      </c>
    </row>
    <row r="346" spans="1:26" s="2" customFormat="1" ht="69" hidden="1" customHeight="1" x14ac:dyDescent="0.2">
      <c r="A346" s="93"/>
      <c r="B346" s="84"/>
      <c r="C346" s="56"/>
      <c r="D346" s="56"/>
      <c r="E346" s="84"/>
      <c r="F346" s="15" t="s">
        <v>54</v>
      </c>
      <c r="G346" s="24">
        <f t="shared" si="310"/>
        <v>0</v>
      </c>
      <c r="H346" s="26"/>
      <c r="I346" s="26"/>
      <c r="J346" s="26"/>
      <c r="K346" s="26"/>
      <c r="L346" s="26"/>
      <c r="M346" s="26"/>
      <c r="N346" s="26"/>
      <c r="O346" s="2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</row>
    <row r="347" spans="1:26" s="2" customFormat="1" ht="72.75" hidden="1" customHeight="1" x14ac:dyDescent="0.2">
      <c r="A347" s="94"/>
      <c r="B347" s="84"/>
      <c r="C347" s="57"/>
      <c r="D347" s="57"/>
      <c r="E347" s="84"/>
      <c r="F347" s="16" t="s">
        <v>55</v>
      </c>
      <c r="G347" s="24">
        <f t="shared" si="310"/>
        <v>0</v>
      </c>
      <c r="H347" s="26"/>
      <c r="I347" s="26"/>
      <c r="J347" s="26"/>
      <c r="K347" s="26"/>
      <c r="L347" s="26"/>
      <c r="M347" s="26"/>
      <c r="N347" s="26"/>
      <c r="O347" s="26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pans="1:26" s="2" customFormat="1" ht="66" hidden="1" customHeight="1" x14ac:dyDescent="0.2">
      <c r="A348" s="92" t="s">
        <v>86</v>
      </c>
      <c r="B348" s="80" t="s">
        <v>73</v>
      </c>
      <c r="C348" s="55">
        <v>2018</v>
      </c>
      <c r="D348" s="55">
        <v>2021</v>
      </c>
      <c r="E348" s="84" t="s">
        <v>70</v>
      </c>
      <c r="F348" s="14" t="s">
        <v>13</v>
      </c>
      <c r="G348" s="24">
        <f t="shared" si="310"/>
        <v>0</v>
      </c>
      <c r="H348" s="26"/>
      <c r="I348" s="26"/>
      <c r="J348" s="26"/>
      <c r="K348" s="26"/>
      <c r="L348" s="26"/>
      <c r="M348" s="26"/>
      <c r="N348" s="26"/>
      <c r="O348" s="26"/>
      <c r="P348" s="80" t="s">
        <v>71</v>
      </c>
      <c r="Q348" s="55" t="s">
        <v>52</v>
      </c>
      <c r="R348" s="61" t="e">
        <f>S348+#REF!+#REF!+T348+U348+V348+X348</f>
        <v>#REF!</v>
      </c>
      <c r="S348" s="55"/>
      <c r="T348" s="58">
        <v>422</v>
      </c>
      <c r="U348" s="58">
        <v>422</v>
      </c>
      <c r="V348" s="58">
        <v>422</v>
      </c>
      <c r="W348" s="58">
        <v>422</v>
      </c>
      <c r="X348" s="58">
        <v>422</v>
      </c>
      <c r="Y348" s="58">
        <v>422</v>
      </c>
      <c r="Z348" s="58">
        <v>422</v>
      </c>
    </row>
    <row r="349" spans="1:26" s="2" customFormat="1" ht="72" hidden="1" customHeight="1" x14ac:dyDescent="0.2">
      <c r="A349" s="93"/>
      <c r="B349" s="81"/>
      <c r="C349" s="56"/>
      <c r="D349" s="56"/>
      <c r="E349" s="84"/>
      <c r="F349" s="15" t="s">
        <v>54</v>
      </c>
      <c r="G349" s="24">
        <f t="shared" si="310"/>
        <v>0</v>
      </c>
      <c r="H349" s="26"/>
      <c r="I349" s="26"/>
      <c r="J349" s="26"/>
      <c r="K349" s="26"/>
      <c r="L349" s="26"/>
      <c r="M349" s="26"/>
      <c r="N349" s="26"/>
      <c r="O349" s="26"/>
      <c r="P349" s="81"/>
      <c r="Q349" s="56"/>
      <c r="R349" s="61"/>
      <c r="S349" s="56"/>
      <c r="T349" s="59"/>
      <c r="U349" s="59"/>
      <c r="V349" s="59"/>
      <c r="W349" s="59"/>
      <c r="X349" s="59"/>
      <c r="Y349" s="59"/>
      <c r="Z349" s="59"/>
    </row>
    <row r="350" spans="1:26" s="2" customFormat="1" ht="15.75" hidden="1" customHeight="1" x14ac:dyDescent="0.2">
      <c r="A350" s="94"/>
      <c r="B350" s="82"/>
      <c r="C350" s="57"/>
      <c r="D350" s="57"/>
      <c r="E350" s="84"/>
      <c r="F350" s="16" t="s">
        <v>55</v>
      </c>
      <c r="G350" s="24">
        <f t="shared" si="310"/>
        <v>0</v>
      </c>
      <c r="H350" s="26"/>
      <c r="I350" s="26"/>
      <c r="J350" s="26"/>
      <c r="K350" s="26"/>
      <c r="L350" s="26"/>
      <c r="M350" s="26"/>
      <c r="N350" s="26"/>
      <c r="O350" s="26"/>
      <c r="P350" s="82"/>
      <c r="Q350" s="57"/>
      <c r="R350" s="61"/>
      <c r="S350" s="57"/>
      <c r="T350" s="60"/>
      <c r="U350" s="60"/>
      <c r="V350" s="60"/>
      <c r="W350" s="60"/>
      <c r="X350" s="60"/>
      <c r="Y350" s="60"/>
      <c r="Z350" s="60"/>
    </row>
    <row r="351" spans="1:26" s="2" customFormat="1" ht="83.25" customHeight="1" x14ac:dyDescent="0.2">
      <c r="A351" s="92" t="s">
        <v>198</v>
      </c>
      <c r="B351" s="80" t="s">
        <v>200</v>
      </c>
      <c r="C351" s="80">
        <v>2020</v>
      </c>
      <c r="D351" s="80">
        <v>2020</v>
      </c>
      <c r="E351" s="84" t="s">
        <v>172</v>
      </c>
      <c r="F351" s="14" t="s">
        <v>13</v>
      </c>
      <c r="G351" s="24">
        <f t="shared" si="310"/>
        <v>820000</v>
      </c>
      <c r="H351" s="26">
        <f>H352+H353</f>
        <v>820000</v>
      </c>
      <c r="I351" s="26">
        <f t="shared" ref="I351:M351" si="315">I352+I353</f>
        <v>0</v>
      </c>
      <c r="J351" s="26">
        <f t="shared" si="315"/>
        <v>0</v>
      </c>
      <c r="K351" s="26">
        <f t="shared" si="315"/>
        <v>0</v>
      </c>
      <c r="L351" s="26">
        <f t="shared" si="315"/>
        <v>0</v>
      </c>
      <c r="M351" s="26">
        <f t="shared" si="315"/>
        <v>0</v>
      </c>
      <c r="N351" s="26">
        <f t="shared" ref="N351:O351" si="316">N352+N353</f>
        <v>0</v>
      </c>
      <c r="O351" s="26">
        <f t="shared" si="316"/>
        <v>0</v>
      </c>
      <c r="P351" s="80" t="s">
        <v>199</v>
      </c>
      <c r="Q351" s="55" t="s">
        <v>37</v>
      </c>
      <c r="R351" s="61">
        <v>20</v>
      </c>
      <c r="S351" s="52">
        <v>20</v>
      </c>
      <c r="T351" s="52">
        <v>0</v>
      </c>
      <c r="U351" s="52">
        <v>0</v>
      </c>
      <c r="V351" s="52">
        <v>0</v>
      </c>
      <c r="W351" s="52">
        <v>0</v>
      </c>
      <c r="X351" s="52">
        <v>0</v>
      </c>
      <c r="Y351" s="52">
        <v>0</v>
      </c>
      <c r="Z351" s="52">
        <v>0</v>
      </c>
    </row>
    <row r="352" spans="1:26" s="2" customFormat="1" ht="83.25" customHeight="1" x14ac:dyDescent="0.2">
      <c r="A352" s="93"/>
      <c r="B352" s="81"/>
      <c r="C352" s="81"/>
      <c r="D352" s="81"/>
      <c r="E352" s="84"/>
      <c r="F352" s="15" t="s">
        <v>54</v>
      </c>
      <c r="G352" s="24">
        <f t="shared" si="310"/>
        <v>82000</v>
      </c>
      <c r="H352" s="26">
        <v>82000</v>
      </c>
      <c r="I352" s="26">
        <v>0</v>
      </c>
      <c r="J352" s="26">
        <v>0</v>
      </c>
      <c r="K352" s="26">
        <v>0</v>
      </c>
      <c r="L352" s="26">
        <v>0</v>
      </c>
      <c r="M352" s="26">
        <v>0</v>
      </c>
      <c r="N352" s="26">
        <v>0</v>
      </c>
      <c r="O352" s="26">
        <v>0</v>
      </c>
      <c r="P352" s="81"/>
      <c r="Q352" s="56"/>
      <c r="R352" s="61"/>
      <c r="S352" s="53"/>
      <c r="T352" s="53"/>
      <c r="U352" s="53"/>
      <c r="V352" s="53"/>
      <c r="W352" s="53"/>
      <c r="X352" s="53"/>
      <c r="Y352" s="53"/>
      <c r="Z352" s="53"/>
    </row>
    <row r="353" spans="1:26" s="2" customFormat="1" ht="83.25" customHeight="1" x14ac:dyDescent="0.2">
      <c r="A353" s="94"/>
      <c r="B353" s="82"/>
      <c r="C353" s="82"/>
      <c r="D353" s="82"/>
      <c r="E353" s="84"/>
      <c r="F353" s="16" t="s">
        <v>55</v>
      </c>
      <c r="G353" s="24">
        <f t="shared" si="310"/>
        <v>738000</v>
      </c>
      <c r="H353" s="26">
        <v>738000</v>
      </c>
      <c r="I353" s="26">
        <v>0</v>
      </c>
      <c r="J353" s="26">
        <v>0</v>
      </c>
      <c r="K353" s="26">
        <v>0</v>
      </c>
      <c r="L353" s="26">
        <v>0</v>
      </c>
      <c r="M353" s="26">
        <v>0</v>
      </c>
      <c r="N353" s="26">
        <v>0</v>
      </c>
      <c r="O353" s="26">
        <v>0</v>
      </c>
      <c r="P353" s="82"/>
      <c r="Q353" s="57"/>
      <c r="R353" s="61"/>
      <c r="S353" s="54"/>
      <c r="T353" s="54"/>
      <c r="U353" s="54"/>
      <c r="V353" s="54"/>
      <c r="W353" s="54"/>
      <c r="X353" s="54"/>
      <c r="Y353" s="54"/>
      <c r="Z353" s="54"/>
    </row>
    <row r="354" spans="1:26" s="2" customFormat="1" ht="63" customHeight="1" x14ac:dyDescent="0.2">
      <c r="A354" s="92" t="s">
        <v>226</v>
      </c>
      <c r="B354" s="80" t="s">
        <v>228</v>
      </c>
      <c r="C354" s="55">
        <v>2021</v>
      </c>
      <c r="D354" s="55">
        <v>2021</v>
      </c>
      <c r="E354" s="84" t="s">
        <v>172</v>
      </c>
      <c r="F354" s="14" t="s">
        <v>13</v>
      </c>
      <c r="G354" s="24">
        <f t="shared" si="310"/>
        <v>749000</v>
      </c>
      <c r="H354" s="26">
        <f>H355+H356</f>
        <v>0</v>
      </c>
      <c r="I354" s="26">
        <f t="shared" ref="I354:M354" si="317">I355+I356</f>
        <v>749000</v>
      </c>
      <c r="J354" s="26">
        <f t="shared" si="317"/>
        <v>0</v>
      </c>
      <c r="K354" s="26">
        <f t="shared" si="317"/>
        <v>0</v>
      </c>
      <c r="L354" s="26">
        <f t="shared" si="317"/>
        <v>0</v>
      </c>
      <c r="M354" s="26">
        <f t="shared" si="317"/>
        <v>0</v>
      </c>
      <c r="N354" s="26">
        <f t="shared" ref="N354:O354" si="318">N355+N356</f>
        <v>0</v>
      </c>
      <c r="O354" s="26">
        <f t="shared" si="318"/>
        <v>0</v>
      </c>
      <c r="P354" s="80" t="s">
        <v>227</v>
      </c>
      <c r="Q354" s="55" t="s">
        <v>48</v>
      </c>
      <c r="R354" s="61">
        <v>1</v>
      </c>
      <c r="S354" s="52">
        <v>0</v>
      </c>
      <c r="T354" s="52">
        <v>1</v>
      </c>
      <c r="U354" s="52">
        <v>0</v>
      </c>
      <c r="V354" s="52">
        <v>0</v>
      </c>
      <c r="W354" s="52">
        <v>0</v>
      </c>
      <c r="X354" s="52">
        <v>0</v>
      </c>
      <c r="Y354" s="52">
        <v>0</v>
      </c>
      <c r="Z354" s="52">
        <v>0</v>
      </c>
    </row>
    <row r="355" spans="1:26" s="2" customFormat="1" ht="63.75" customHeight="1" x14ac:dyDescent="0.2">
      <c r="A355" s="93"/>
      <c r="B355" s="81"/>
      <c r="C355" s="56"/>
      <c r="D355" s="56"/>
      <c r="E355" s="84"/>
      <c r="F355" s="15" t="s">
        <v>54</v>
      </c>
      <c r="G355" s="24">
        <f t="shared" si="310"/>
        <v>74900</v>
      </c>
      <c r="H355" s="26">
        <v>0</v>
      </c>
      <c r="I355" s="26">
        <v>74900</v>
      </c>
      <c r="J355" s="26">
        <v>0</v>
      </c>
      <c r="K355" s="26">
        <v>0</v>
      </c>
      <c r="L355" s="26">
        <v>0</v>
      </c>
      <c r="M355" s="26">
        <v>0</v>
      </c>
      <c r="N355" s="26">
        <v>0</v>
      </c>
      <c r="O355" s="26">
        <v>0</v>
      </c>
      <c r="P355" s="81"/>
      <c r="Q355" s="56"/>
      <c r="R355" s="61"/>
      <c r="S355" s="53"/>
      <c r="T355" s="53"/>
      <c r="U355" s="53"/>
      <c r="V355" s="53"/>
      <c r="W355" s="53"/>
      <c r="X355" s="53"/>
      <c r="Y355" s="53"/>
      <c r="Z355" s="53"/>
    </row>
    <row r="356" spans="1:26" s="2" customFormat="1" ht="83.25" customHeight="1" x14ac:dyDescent="0.2">
      <c r="A356" s="94"/>
      <c r="B356" s="82"/>
      <c r="C356" s="57"/>
      <c r="D356" s="57"/>
      <c r="E356" s="84"/>
      <c r="F356" s="16" t="s">
        <v>55</v>
      </c>
      <c r="G356" s="24">
        <f t="shared" si="310"/>
        <v>674100</v>
      </c>
      <c r="H356" s="26">
        <v>0</v>
      </c>
      <c r="I356" s="26">
        <v>674100</v>
      </c>
      <c r="J356" s="26">
        <v>0</v>
      </c>
      <c r="K356" s="26">
        <v>0</v>
      </c>
      <c r="L356" s="26">
        <v>0</v>
      </c>
      <c r="M356" s="26">
        <v>0</v>
      </c>
      <c r="N356" s="26">
        <v>0</v>
      </c>
      <c r="O356" s="26">
        <v>0</v>
      </c>
      <c r="P356" s="82"/>
      <c r="Q356" s="57"/>
      <c r="R356" s="61"/>
      <c r="S356" s="54"/>
      <c r="T356" s="54"/>
      <c r="U356" s="54"/>
      <c r="V356" s="54"/>
      <c r="W356" s="54"/>
      <c r="X356" s="54"/>
      <c r="Y356" s="54"/>
      <c r="Z356" s="54"/>
    </row>
    <row r="357" spans="1:26" s="2" customFormat="1" ht="83.25" customHeight="1" x14ac:dyDescent="0.2">
      <c r="A357" s="92" t="s">
        <v>249</v>
      </c>
      <c r="B357" s="80" t="s">
        <v>250</v>
      </c>
      <c r="C357" s="55">
        <v>2022</v>
      </c>
      <c r="D357" s="55">
        <v>2022</v>
      </c>
      <c r="E357" s="84" t="s">
        <v>172</v>
      </c>
      <c r="F357" s="14" t="s">
        <v>13</v>
      </c>
      <c r="G357" s="24">
        <f t="shared" si="310"/>
        <v>500000</v>
      </c>
      <c r="H357" s="26">
        <f>H358+H359</f>
        <v>0</v>
      </c>
      <c r="I357" s="26">
        <f t="shared" ref="I357:M357" si="319">I358+I359</f>
        <v>0</v>
      </c>
      <c r="J357" s="26">
        <f t="shared" si="319"/>
        <v>500000</v>
      </c>
      <c r="K357" s="26">
        <f t="shared" si="319"/>
        <v>0</v>
      </c>
      <c r="L357" s="26">
        <f t="shared" si="319"/>
        <v>0</v>
      </c>
      <c r="M357" s="26">
        <f t="shared" si="319"/>
        <v>0</v>
      </c>
      <c r="N357" s="26">
        <f t="shared" ref="N357:O357" si="320">N358+N359</f>
        <v>0</v>
      </c>
      <c r="O357" s="26">
        <f t="shared" si="320"/>
        <v>0</v>
      </c>
      <c r="P357" s="80" t="s">
        <v>251</v>
      </c>
      <c r="Q357" s="55" t="s">
        <v>48</v>
      </c>
      <c r="R357" s="61">
        <v>1</v>
      </c>
      <c r="S357" s="52">
        <v>0</v>
      </c>
      <c r="T357" s="52">
        <v>0</v>
      </c>
      <c r="U357" s="52">
        <v>1</v>
      </c>
      <c r="V357" s="52">
        <v>0</v>
      </c>
      <c r="W357" s="52">
        <v>0</v>
      </c>
      <c r="X357" s="52">
        <v>0</v>
      </c>
      <c r="Y357" s="52">
        <v>0</v>
      </c>
      <c r="Z357" s="52">
        <v>0</v>
      </c>
    </row>
    <row r="358" spans="1:26" s="2" customFormat="1" ht="83.25" customHeight="1" x14ac:dyDescent="0.2">
      <c r="A358" s="93"/>
      <c r="B358" s="81"/>
      <c r="C358" s="56"/>
      <c r="D358" s="56"/>
      <c r="E358" s="84"/>
      <c r="F358" s="15" t="s">
        <v>54</v>
      </c>
      <c r="G358" s="24">
        <f t="shared" si="310"/>
        <v>55000</v>
      </c>
      <c r="H358" s="26">
        <v>0</v>
      </c>
      <c r="I358" s="26">
        <v>0</v>
      </c>
      <c r="J358" s="26">
        <v>55000</v>
      </c>
      <c r="K358" s="26">
        <v>0</v>
      </c>
      <c r="L358" s="26">
        <v>0</v>
      </c>
      <c r="M358" s="26">
        <v>0</v>
      </c>
      <c r="N358" s="26">
        <v>0</v>
      </c>
      <c r="O358" s="26">
        <v>0</v>
      </c>
      <c r="P358" s="81"/>
      <c r="Q358" s="56"/>
      <c r="R358" s="61"/>
      <c r="S358" s="53"/>
      <c r="T358" s="53"/>
      <c r="U358" s="53"/>
      <c r="V358" s="53"/>
      <c r="W358" s="53"/>
      <c r="X358" s="53"/>
      <c r="Y358" s="53"/>
      <c r="Z358" s="53"/>
    </row>
    <row r="359" spans="1:26" s="2" customFormat="1" ht="83.25" customHeight="1" x14ac:dyDescent="0.2">
      <c r="A359" s="94"/>
      <c r="B359" s="82"/>
      <c r="C359" s="57"/>
      <c r="D359" s="57"/>
      <c r="E359" s="84"/>
      <c r="F359" s="16" t="s">
        <v>55</v>
      </c>
      <c r="G359" s="24">
        <f t="shared" si="310"/>
        <v>445000</v>
      </c>
      <c r="H359" s="26">
        <v>0</v>
      </c>
      <c r="I359" s="26">
        <v>0</v>
      </c>
      <c r="J359" s="26">
        <v>445000</v>
      </c>
      <c r="K359" s="26">
        <v>0</v>
      </c>
      <c r="L359" s="26">
        <v>0</v>
      </c>
      <c r="M359" s="26">
        <v>0</v>
      </c>
      <c r="N359" s="26">
        <v>0</v>
      </c>
      <c r="O359" s="26">
        <v>0</v>
      </c>
      <c r="P359" s="82"/>
      <c r="Q359" s="57"/>
      <c r="R359" s="61"/>
      <c r="S359" s="54"/>
      <c r="T359" s="54"/>
      <c r="U359" s="54"/>
      <c r="V359" s="54"/>
      <c r="W359" s="54"/>
      <c r="X359" s="54"/>
      <c r="Y359" s="54"/>
      <c r="Z359" s="54"/>
    </row>
    <row r="360" spans="1:26" s="2" customFormat="1" ht="83.25" customHeight="1" x14ac:dyDescent="0.2">
      <c r="A360" s="92" t="s">
        <v>274</v>
      </c>
      <c r="B360" s="80" t="s">
        <v>275</v>
      </c>
      <c r="C360" s="80">
        <v>2024</v>
      </c>
      <c r="D360" s="80">
        <v>2027</v>
      </c>
      <c r="E360" s="84" t="s">
        <v>301</v>
      </c>
      <c r="F360" s="14" t="s">
        <v>13</v>
      </c>
      <c r="G360" s="24">
        <f t="shared" si="310"/>
        <v>850000</v>
      </c>
      <c r="H360" s="26">
        <f>H361+H362</f>
        <v>0</v>
      </c>
      <c r="I360" s="26">
        <f t="shared" ref="I360:O360" si="321">I361+I362</f>
        <v>0</v>
      </c>
      <c r="J360" s="26">
        <f t="shared" si="321"/>
        <v>0</v>
      </c>
      <c r="K360" s="26">
        <f t="shared" si="321"/>
        <v>0</v>
      </c>
      <c r="L360" s="26">
        <f t="shared" si="321"/>
        <v>250000</v>
      </c>
      <c r="M360" s="26">
        <f t="shared" si="321"/>
        <v>200000</v>
      </c>
      <c r="N360" s="26">
        <f t="shared" ref="N360" si="322">N361+N362</f>
        <v>200000</v>
      </c>
      <c r="O360" s="26">
        <f t="shared" si="321"/>
        <v>200000</v>
      </c>
      <c r="P360" s="80" t="s">
        <v>276</v>
      </c>
      <c r="Q360" s="55" t="s">
        <v>64</v>
      </c>
      <c r="R360" s="61">
        <v>1</v>
      </c>
      <c r="S360" s="52">
        <v>0</v>
      </c>
      <c r="T360" s="52">
        <v>0</v>
      </c>
      <c r="U360" s="52">
        <v>0</v>
      </c>
      <c r="V360" s="52">
        <v>0</v>
      </c>
      <c r="W360" s="52">
        <v>1</v>
      </c>
      <c r="X360" s="52">
        <v>0</v>
      </c>
      <c r="Y360" s="52">
        <v>0</v>
      </c>
      <c r="Z360" s="52">
        <v>0</v>
      </c>
    </row>
    <row r="361" spans="1:26" s="2" customFormat="1" ht="83.25" customHeight="1" x14ac:dyDescent="0.2">
      <c r="A361" s="93"/>
      <c r="B361" s="81"/>
      <c r="C361" s="81"/>
      <c r="D361" s="81"/>
      <c r="E361" s="84"/>
      <c r="F361" s="15" t="s">
        <v>54</v>
      </c>
      <c r="G361" s="24">
        <f t="shared" si="310"/>
        <v>625000</v>
      </c>
      <c r="H361" s="26">
        <v>0</v>
      </c>
      <c r="I361" s="26">
        <v>0</v>
      </c>
      <c r="J361" s="26">
        <v>0</v>
      </c>
      <c r="K361" s="26">
        <v>0</v>
      </c>
      <c r="L361" s="26">
        <v>25000</v>
      </c>
      <c r="M361" s="26">
        <v>200000</v>
      </c>
      <c r="N361" s="26">
        <v>200000</v>
      </c>
      <c r="O361" s="26">
        <v>200000</v>
      </c>
      <c r="P361" s="81"/>
      <c r="Q361" s="56"/>
      <c r="R361" s="61"/>
      <c r="S361" s="53"/>
      <c r="T361" s="53"/>
      <c r="U361" s="53"/>
      <c r="V361" s="53"/>
      <c r="W361" s="53"/>
      <c r="X361" s="53"/>
      <c r="Y361" s="53"/>
      <c r="Z361" s="53"/>
    </row>
    <row r="362" spans="1:26" s="2" customFormat="1" ht="50.45" customHeight="1" x14ac:dyDescent="0.2">
      <c r="A362" s="94"/>
      <c r="B362" s="82"/>
      <c r="C362" s="82"/>
      <c r="D362" s="82"/>
      <c r="E362" s="84"/>
      <c r="F362" s="16" t="s">
        <v>55</v>
      </c>
      <c r="G362" s="24">
        <f t="shared" si="310"/>
        <v>225000</v>
      </c>
      <c r="H362" s="26">
        <v>0</v>
      </c>
      <c r="I362" s="26">
        <v>0</v>
      </c>
      <c r="J362" s="26">
        <v>0</v>
      </c>
      <c r="K362" s="26">
        <v>0</v>
      </c>
      <c r="L362" s="26">
        <v>225000</v>
      </c>
      <c r="M362" s="26">
        <v>0</v>
      </c>
      <c r="N362" s="26">
        <v>0</v>
      </c>
      <c r="O362" s="26">
        <v>0</v>
      </c>
      <c r="P362" s="82"/>
      <c r="Q362" s="57"/>
      <c r="R362" s="61"/>
      <c r="S362" s="54"/>
      <c r="T362" s="54"/>
      <c r="U362" s="54"/>
      <c r="V362" s="54"/>
      <c r="W362" s="54"/>
      <c r="X362" s="54"/>
      <c r="Y362" s="54"/>
      <c r="Z362" s="54"/>
    </row>
    <row r="363" spans="1:26" s="2" customFormat="1" ht="82.5" customHeight="1" x14ac:dyDescent="0.2">
      <c r="A363" s="84" t="s">
        <v>190</v>
      </c>
      <c r="B363" s="84"/>
      <c r="C363" s="55">
        <v>2020</v>
      </c>
      <c r="D363" s="55">
        <v>2027</v>
      </c>
      <c r="E363" s="84" t="s">
        <v>301</v>
      </c>
      <c r="F363" s="14" t="s">
        <v>13</v>
      </c>
      <c r="G363" s="24">
        <f t="shared" si="310"/>
        <v>10419000</v>
      </c>
      <c r="H363" s="26">
        <f>H364+H365</f>
        <v>1840000</v>
      </c>
      <c r="I363" s="26">
        <f t="shared" ref="I363:M363" si="323">I364+I365</f>
        <v>2279000</v>
      </c>
      <c r="J363" s="26">
        <f t="shared" si="323"/>
        <v>1872500</v>
      </c>
      <c r="K363" s="26">
        <f t="shared" si="323"/>
        <v>1492500</v>
      </c>
      <c r="L363" s="26">
        <f>L364+L365</f>
        <v>1735000</v>
      </c>
      <c r="M363" s="26">
        <f t="shared" si="323"/>
        <v>400000</v>
      </c>
      <c r="N363" s="26">
        <f t="shared" ref="N363:O363" si="324">N364+N365</f>
        <v>400000</v>
      </c>
      <c r="O363" s="26">
        <f t="shared" si="324"/>
        <v>400000</v>
      </c>
      <c r="P363" s="55" t="s">
        <v>11</v>
      </c>
      <c r="Q363" s="55" t="s">
        <v>11</v>
      </c>
      <c r="R363" s="55" t="s">
        <v>11</v>
      </c>
      <c r="S363" s="55" t="s">
        <v>11</v>
      </c>
      <c r="T363" s="55" t="s">
        <v>11</v>
      </c>
      <c r="U363" s="55" t="s">
        <v>11</v>
      </c>
      <c r="V363" s="55" t="s">
        <v>11</v>
      </c>
      <c r="W363" s="55" t="s">
        <v>11</v>
      </c>
      <c r="X363" s="55" t="s">
        <v>11</v>
      </c>
      <c r="Y363" s="55" t="s">
        <v>11</v>
      </c>
      <c r="Z363" s="55" t="s">
        <v>11</v>
      </c>
    </row>
    <row r="364" spans="1:26" s="2" customFormat="1" ht="82.5" customHeight="1" x14ac:dyDescent="0.2">
      <c r="A364" s="84"/>
      <c r="B364" s="84"/>
      <c r="C364" s="56"/>
      <c r="D364" s="56"/>
      <c r="E364" s="84"/>
      <c r="F364" s="15" t="s">
        <v>54</v>
      </c>
      <c r="G364" s="24">
        <f t="shared" si="310"/>
        <v>2140625</v>
      </c>
      <c r="H364" s="26">
        <f t="shared" ref="H364:M365" si="325">H325</f>
        <v>184000</v>
      </c>
      <c r="I364" s="26">
        <f t="shared" si="325"/>
        <v>227900</v>
      </c>
      <c r="J364" s="26">
        <f t="shared" si="325"/>
        <v>205975</v>
      </c>
      <c r="K364" s="26">
        <f t="shared" si="325"/>
        <v>149250</v>
      </c>
      <c r="L364" s="26">
        <f t="shared" si="325"/>
        <v>173500</v>
      </c>
      <c r="M364" s="26">
        <f t="shared" si="325"/>
        <v>400000</v>
      </c>
      <c r="N364" s="26">
        <f t="shared" ref="N364:O364" si="326">N325</f>
        <v>400000</v>
      </c>
      <c r="O364" s="26">
        <f t="shared" si="326"/>
        <v>400000</v>
      </c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</row>
    <row r="365" spans="1:26" s="2" customFormat="1" ht="82.5" customHeight="1" x14ac:dyDescent="0.2">
      <c r="A365" s="84"/>
      <c r="B365" s="84"/>
      <c r="C365" s="57"/>
      <c r="D365" s="57"/>
      <c r="E365" s="84"/>
      <c r="F365" s="16" t="s">
        <v>55</v>
      </c>
      <c r="G365" s="24">
        <f t="shared" si="310"/>
        <v>8278375</v>
      </c>
      <c r="H365" s="26">
        <f t="shared" si="325"/>
        <v>1656000</v>
      </c>
      <c r="I365" s="26">
        <f t="shared" si="325"/>
        <v>2051100</v>
      </c>
      <c r="J365" s="26">
        <f t="shared" si="325"/>
        <v>1666525</v>
      </c>
      <c r="K365" s="26">
        <f t="shared" si="325"/>
        <v>1343250</v>
      </c>
      <c r="L365" s="26">
        <f t="shared" si="325"/>
        <v>1561500</v>
      </c>
      <c r="M365" s="26">
        <f t="shared" si="325"/>
        <v>0</v>
      </c>
      <c r="N365" s="26">
        <f t="shared" ref="N365:O365" si="327">N326</f>
        <v>0</v>
      </c>
      <c r="O365" s="26">
        <f t="shared" si="327"/>
        <v>0</v>
      </c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pans="1:26" s="2" customFormat="1" ht="75" customHeight="1" x14ac:dyDescent="0.2">
      <c r="A366" s="95" t="s">
        <v>16</v>
      </c>
      <c r="B366" s="96"/>
      <c r="C366" s="61">
        <v>2020</v>
      </c>
      <c r="D366" s="55">
        <v>2027</v>
      </c>
      <c r="E366" s="80" t="s">
        <v>180</v>
      </c>
      <c r="F366" s="14" t="s">
        <v>13</v>
      </c>
      <c r="G366" s="24">
        <f>SUM(H366:O366)</f>
        <v>882051613.70000005</v>
      </c>
      <c r="H366" s="25">
        <f>H367+H368</f>
        <v>97666929.769999996</v>
      </c>
      <c r="I366" s="25">
        <f t="shared" ref="I366:M366" si="328">I367+I368</f>
        <v>89317611.719999999</v>
      </c>
      <c r="J366" s="25">
        <f t="shared" si="328"/>
        <v>99371651.159999996</v>
      </c>
      <c r="K366" s="25">
        <f t="shared" si="328"/>
        <v>110524710.08000001</v>
      </c>
      <c r="L366" s="25">
        <f>L367+L368</f>
        <v>135879861.92000002</v>
      </c>
      <c r="M366" s="25">
        <f t="shared" si="328"/>
        <v>125924702.34999999</v>
      </c>
      <c r="N366" s="25">
        <f t="shared" ref="N366:O366" si="329">N367+N368</f>
        <v>112695133.89</v>
      </c>
      <c r="O366" s="25">
        <f t="shared" si="329"/>
        <v>110671012.81</v>
      </c>
      <c r="P366" s="61" t="s">
        <v>11</v>
      </c>
      <c r="Q366" s="61" t="s">
        <v>11</v>
      </c>
      <c r="R366" s="61" t="s">
        <v>11</v>
      </c>
      <c r="S366" s="61" t="s">
        <v>11</v>
      </c>
      <c r="T366" s="61" t="s">
        <v>11</v>
      </c>
      <c r="U366" s="61" t="s">
        <v>11</v>
      </c>
      <c r="V366" s="61" t="s">
        <v>11</v>
      </c>
      <c r="W366" s="61" t="s">
        <v>11</v>
      </c>
      <c r="X366" s="61" t="s">
        <v>11</v>
      </c>
      <c r="Y366" s="61" t="s">
        <v>11</v>
      </c>
      <c r="Z366" s="61" t="s">
        <v>11</v>
      </c>
    </row>
    <row r="367" spans="1:26" s="2" customFormat="1" ht="71.45" customHeight="1" x14ac:dyDescent="0.2">
      <c r="A367" s="97"/>
      <c r="B367" s="98"/>
      <c r="C367" s="61"/>
      <c r="D367" s="56"/>
      <c r="E367" s="81"/>
      <c r="F367" s="15" t="s">
        <v>54</v>
      </c>
      <c r="G367" s="24">
        <f t="shared" si="310"/>
        <v>613849007.87999988</v>
      </c>
      <c r="H367" s="25">
        <f t="shared" ref="H367:M368" si="330">H364+H317+H276+H262+H221+H174+H127</f>
        <v>64583531.789999999</v>
      </c>
      <c r="I367" s="25">
        <f t="shared" si="330"/>
        <v>57075897.599999994</v>
      </c>
      <c r="J367" s="25">
        <f t="shared" si="330"/>
        <v>66451258.659999996</v>
      </c>
      <c r="K367" s="25">
        <f t="shared" si="330"/>
        <v>75595653.770000011</v>
      </c>
      <c r="L367" s="25">
        <f t="shared" si="330"/>
        <v>96954574.580000013</v>
      </c>
      <c r="M367" s="25">
        <f t="shared" si="330"/>
        <v>89412937.029999986</v>
      </c>
      <c r="N367" s="25">
        <f t="shared" ref="N367:O367" si="331">N364+N317+N276+N262+N221+N174+N127</f>
        <v>82861231.280000001</v>
      </c>
      <c r="O367" s="25">
        <f t="shared" si="331"/>
        <v>80913923.170000002</v>
      </c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</row>
    <row r="368" spans="1:26" s="2" customFormat="1" ht="66" customHeight="1" x14ac:dyDescent="0.2">
      <c r="A368" s="99"/>
      <c r="B368" s="100"/>
      <c r="C368" s="61"/>
      <c r="D368" s="57"/>
      <c r="E368" s="82"/>
      <c r="F368" s="16" t="s">
        <v>55</v>
      </c>
      <c r="G368" s="24">
        <f t="shared" si="310"/>
        <v>268202605.81999999</v>
      </c>
      <c r="H368" s="25">
        <f t="shared" si="330"/>
        <v>33083397.98</v>
      </c>
      <c r="I368" s="25">
        <f t="shared" si="330"/>
        <v>32241714.120000001</v>
      </c>
      <c r="J368" s="25">
        <f t="shared" si="330"/>
        <v>32920392.5</v>
      </c>
      <c r="K368" s="25">
        <f t="shared" si="330"/>
        <v>34929056.310000002</v>
      </c>
      <c r="L368" s="25">
        <f t="shared" si="330"/>
        <v>38925287.340000004</v>
      </c>
      <c r="M368" s="25">
        <f t="shared" si="330"/>
        <v>36511765.32</v>
      </c>
      <c r="N368" s="25">
        <f t="shared" ref="N368:O368" si="332">N365+N318+N277+N263+N222+N175+N128</f>
        <v>29833902.609999999</v>
      </c>
      <c r="O368" s="25">
        <f t="shared" si="332"/>
        <v>29757089.640000001</v>
      </c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</row>
  </sheetData>
  <mergeCells count="1852">
    <mergeCell ref="X170:X172"/>
    <mergeCell ref="Z170:Z172"/>
    <mergeCell ref="R237:R239"/>
    <mergeCell ref="Q249:Q251"/>
    <mergeCell ref="R243:R245"/>
    <mergeCell ref="P240:P242"/>
    <mergeCell ref="R246:R248"/>
    <mergeCell ref="Q237:Q239"/>
    <mergeCell ref="A220:B222"/>
    <mergeCell ref="T228:T230"/>
    <mergeCell ref="A240:A242"/>
    <mergeCell ref="D240:D242"/>
    <mergeCell ref="A228:A230"/>
    <mergeCell ref="Q228:Q230"/>
    <mergeCell ref="A208:A210"/>
    <mergeCell ref="B208:B210"/>
    <mergeCell ref="D208:D210"/>
    <mergeCell ref="A190:A192"/>
    <mergeCell ref="C196:C198"/>
    <mergeCell ref="A184:A186"/>
    <mergeCell ref="B181:B183"/>
    <mergeCell ref="E231:E233"/>
    <mergeCell ref="T231:T233"/>
    <mergeCell ref="X234:X236"/>
    <mergeCell ref="D246:D248"/>
    <mergeCell ref="S181:S183"/>
    <mergeCell ref="A224:B224"/>
    <mergeCell ref="A225:A227"/>
    <mergeCell ref="P220:P222"/>
    <mergeCell ref="A231:A233"/>
    <mergeCell ref="B228:B230"/>
    <mergeCell ref="Q246:Q248"/>
    <mergeCell ref="Z310:Z312"/>
    <mergeCell ref="A313:A315"/>
    <mergeCell ref="B313:B315"/>
    <mergeCell ref="C313:C315"/>
    <mergeCell ref="D313:D315"/>
    <mergeCell ref="E313:E315"/>
    <mergeCell ref="P313:P315"/>
    <mergeCell ref="Q313:Q315"/>
    <mergeCell ref="R313:R315"/>
    <mergeCell ref="S313:S315"/>
    <mergeCell ref="T313:T315"/>
    <mergeCell ref="U313:U315"/>
    <mergeCell ref="V313:V315"/>
    <mergeCell ref="W313:W315"/>
    <mergeCell ref="X313:X315"/>
    <mergeCell ref="Z313:Z315"/>
    <mergeCell ref="T252:T254"/>
    <mergeCell ref="U252:U254"/>
    <mergeCell ref="D252:D254"/>
    <mergeCell ref="E252:E254"/>
    <mergeCell ref="E298:E300"/>
    <mergeCell ref="D301:D303"/>
    <mergeCell ref="A283:A285"/>
    <mergeCell ref="Q280:Q282"/>
    <mergeCell ref="C286:C288"/>
    <mergeCell ref="D280:D282"/>
    <mergeCell ref="D272:D274"/>
    <mergeCell ref="X298:X300"/>
    <mergeCell ref="R272:R274"/>
    <mergeCell ref="S272:S274"/>
    <mergeCell ref="Q252:Q254"/>
    <mergeCell ref="C255:C257"/>
    <mergeCell ref="Q225:Q227"/>
    <mergeCell ref="Q220:Q222"/>
    <mergeCell ref="Q272:Q274"/>
    <mergeCell ref="D217:D219"/>
    <mergeCell ref="E217:E219"/>
    <mergeCell ref="A237:A239"/>
    <mergeCell ref="S237:S239"/>
    <mergeCell ref="S249:S251"/>
    <mergeCell ref="X228:X230"/>
    <mergeCell ref="X225:X227"/>
    <mergeCell ref="V220:V222"/>
    <mergeCell ref="X220:X222"/>
    <mergeCell ref="E220:E222"/>
    <mergeCell ref="U234:U236"/>
    <mergeCell ref="D228:D230"/>
    <mergeCell ref="C228:C230"/>
    <mergeCell ref="E240:E242"/>
    <mergeCell ref="S228:S230"/>
    <mergeCell ref="T240:T242"/>
    <mergeCell ref="D243:D245"/>
    <mergeCell ref="X231:X233"/>
    <mergeCell ref="T234:T236"/>
    <mergeCell ref="S234:S236"/>
    <mergeCell ref="Q231:Q233"/>
    <mergeCell ref="C231:C233"/>
    <mergeCell ref="D237:D239"/>
    <mergeCell ref="C234:C236"/>
    <mergeCell ref="B249:B251"/>
    <mergeCell ref="B240:B242"/>
    <mergeCell ref="D231:D233"/>
    <mergeCell ref="B231:B233"/>
    <mergeCell ref="B237:B239"/>
    <mergeCell ref="P237:P239"/>
    <mergeCell ref="E249:E251"/>
    <mergeCell ref="C243:C245"/>
    <mergeCell ref="T310:T312"/>
    <mergeCell ref="U310:U312"/>
    <mergeCell ref="D298:D300"/>
    <mergeCell ref="E286:E288"/>
    <mergeCell ref="D249:D251"/>
    <mergeCell ref="A249:A251"/>
    <mergeCell ref="C266:C268"/>
    <mergeCell ref="P286:P288"/>
    <mergeCell ref="P272:P274"/>
    <mergeCell ref="A266:A268"/>
    <mergeCell ref="C252:C254"/>
    <mergeCell ref="C246:C248"/>
    <mergeCell ref="P234:P236"/>
    <mergeCell ref="P249:P251"/>
    <mergeCell ref="E237:E239"/>
    <mergeCell ref="C237:C239"/>
    <mergeCell ref="C280:C282"/>
    <mergeCell ref="A258:A260"/>
    <mergeCell ref="C249:C251"/>
    <mergeCell ref="D255:D257"/>
    <mergeCell ref="P246:P248"/>
    <mergeCell ref="Q301:Q303"/>
    <mergeCell ref="E280:E282"/>
    <mergeCell ref="A295:A297"/>
    <mergeCell ref="A286:A288"/>
    <mergeCell ref="P275:P277"/>
    <mergeCell ref="D292:D294"/>
    <mergeCell ref="A255:A257"/>
    <mergeCell ref="B255:B257"/>
    <mergeCell ref="W357:W359"/>
    <mergeCell ref="X357:X359"/>
    <mergeCell ref="T258:T260"/>
    <mergeCell ref="B258:B260"/>
    <mergeCell ref="C258:C260"/>
    <mergeCell ref="B252:B254"/>
    <mergeCell ref="C275:C277"/>
    <mergeCell ref="D275:D277"/>
    <mergeCell ref="A261:B263"/>
    <mergeCell ref="C261:C263"/>
    <mergeCell ref="C240:C242"/>
    <mergeCell ref="C272:C274"/>
    <mergeCell ref="B246:B248"/>
    <mergeCell ref="E261:E263"/>
    <mergeCell ref="B243:B245"/>
    <mergeCell ref="B234:B236"/>
    <mergeCell ref="A234:A236"/>
    <mergeCell ref="D234:D236"/>
    <mergeCell ref="R234:R236"/>
    <mergeCell ref="B266:B268"/>
    <mergeCell ref="A310:A312"/>
    <mergeCell ref="B310:B312"/>
    <mergeCell ref="C310:C312"/>
    <mergeCell ref="D310:D312"/>
    <mergeCell ref="E310:E312"/>
    <mergeCell ref="V310:V312"/>
    <mergeCell ref="W310:W312"/>
    <mergeCell ref="X310:X312"/>
    <mergeCell ref="A289:A291"/>
    <mergeCell ref="A280:A282"/>
    <mergeCell ref="U249:U251"/>
    <mergeCell ref="R298:R300"/>
    <mergeCell ref="V360:V362"/>
    <mergeCell ref="W360:W362"/>
    <mergeCell ref="X360:X362"/>
    <mergeCell ref="Z360:Z362"/>
    <mergeCell ref="A214:A216"/>
    <mergeCell ref="B214:B216"/>
    <mergeCell ref="C214:C216"/>
    <mergeCell ref="D214:D216"/>
    <mergeCell ref="E214:E216"/>
    <mergeCell ref="P214:P216"/>
    <mergeCell ref="Q214:Q216"/>
    <mergeCell ref="R214:R216"/>
    <mergeCell ref="S214:S216"/>
    <mergeCell ref="T214:T216"/>
    <mergeCell ref="U214:U216"/>
    <mergeCell ref="V214:V216"/>
    <mergeCell ref="W214:W216"/>
    <mergeCell ref="X214:X216"/>
    <mergeCell ref="A217:A219"/>
    <mergeCell ref="B217:B219"/>
    <mergeCell ref="C217:C219"/>
    <mergeCell ref="P310:P312"/>
    <mergeCell ref="R258:R260"/>
    <mergeCell ref="S258:S260"/>
    <mergeCell ref="S351:S353"/>
    <mergeCell ref="Q348:Q350"/>
    <mergeCell ref="C316:C318"/>
    <mergeCell ref="T327:T329"/>
    <mergeCell ref="U348:U350"/>
    <mergeCell ref="T342:T344"/>
    <mergeCell ref="A243:A245"/>
    <mergeCell ref="A269:A271"/>
    <mergeCell ref="P72:P74"/>
    <mergeCell ref="P75:P77"/>
    <mergeCell ref="Q105:Q107"/>
    <mergeCell ref="E143:E145"/>
    <mergeCell ref="T81:T83"/>
    <mergeCell ref="U108:U110"/>
    <mergeCell ref="R164:R166"/>
    <mergeCell ref="S164:S166"/>
    <mergeCell ref="R155:R157"/>
    <mergeCell ref="E78:E80"/>
    <mergeCell ref="C84:C86"/>
    <mergeCell ref="T360:T362"/>
    <mergeCell ref="U360:U362"/>
    <mergeCell ref="P266:P268"/>
    <mergeCell ref="E152:E154"/>
    <mergeCell ref="P155:P157"/>
    <mergeCell ref="D269:D271"/>
    <mergeCell ref="E295:E297"/>
    <mergeCell ref="C292:C294"/>
    <mergeCell ref="T345:T347"/>
    <mergeCell ref="T348:T350"/>
    <mergeCell ref="D187:D189"/>
    <mergeCell ref="D184:D186"/>
    <mergeCell ref="E225:E227"/>
    <mergeCell ref="D225:D227"/>
    <mergeCell ref="C173:C175"/>
    <mergeCell ref="R193:R195"/>
    <mergeCell ref="Q181:Q183"/>
    <mergeCell ref="D258:D260"/>
    <mergeCell ref="E258:E260"/>
    <mergeCell ref="P258:P260"/>
    <mergeCell ref="Q258:Q260"/>
    <mergeCell ref="S167:S169"/>
    <mergeCell ref="T167:T169"/>
    <mergeCell ref="U167:U169"/>
    <mergeCell ref="S184:S186"/>
    <mergeCell ref="T173:T175"/>
    <mergeCell ref="Q173:Q175"/>
    <mergeCell ref="R173:R175"/>
    <mergeCell ref="P178:P180"/>
    <mergeCell ref="R184:R186"/>
    <mergeCell ref="R178:R180"/>
    <mergeCell ref="D173:D175"/>
    <mergeCell ref="C158:C160"/>
    <mergeCell ref="C155:C157"/>
    <mergeCell ref="E158:E160"/>
    <mergeCell ref="U178:U180"/>
    <mergeCell ref="P173:P175"/>
    <mergeCell ref="D181:D183"/>
    <mergeCell ref="C178:C180"/>
    <mergeCell ref="Q161:Q163"/>
    <mergeCell ref="U170:U172"/>
    <mergeCell ref="T164:T166"/>
    <mergeCell ref="T158:T160"/>
    <mergeCell ref="T178:T180"/>
    <mergeCell ref="T184:T186"/>
    <mergeCell ref="T181:T183"/>
    <mergeCell ref="S178:S180"/>
    <mergeCell ref="E173:E175"/>
    <mergeCell ref="Q184:Q186"/>
    <mergeCell ref="B170:B172"/>
    <mergeCell ref="C170:C172"/>
    <mergeCell ref="D170:D172"/>
    <mergeCell ref="E170:E172"/>
    <mergeCell ref="P170:P172"/>
    <mergeCell ref="B187:B189"/>
    <mergeCell ref="A176:B176"/>
    <mergeCell ref="B164:B166"/>
    <mergeCell ref="C164:C166"/>
    <mergeCell ref="D164:D166"/>
    <mergeCell ref="A193:A195"/>
    <mergeCell ref="D143:D145"/>
    <mergeCell ref="P105:P107"/>
    <mergeCell ref="W205:W207"/>
    <mergeCell ref="X205:X207"/>
    <mergeCell ref="E190:E192"/>
    <mergeCell ref="B205:B207"/>
    <mergeCell ref="R181:R183"/>
    <mergeCell ref="A155:A157"/>
    <mergeCell ref="A205:A207"/>
    <mergeCell ref="B196:B198"/>
    <mergeCell ref="R202:R204"/>
    <mergeCell ref="E161:E163"/>
    <mergeCell ref="C199:C201"/>
    <mergeCell ref="C202:C204"/>
    <mergeCell ref="P196:P198"/>
    <mergeCell ref="Q178:Q180"/>
    <mergeCell ref="P184:P186"/>
    <mergeCell ref="Q167:Q169"/>
    <mergeCell ref="A199:A201"/>
    <mergeCell ref="Q155:Q157"/>
    <mergeCell ref="R167:R169"/>
    <mergeCell ref="T33:T35"/>
    <mergeCell ref="W51:W53"/>
    <mergeCell ref="U33:U35"/>
    <mergeCell ref="V33:V35"/>
    <mergeCell ref="W33:W35"/>
    <mergeCell ref="X102:X104"/>
    <mergeCell ref="X105:X107"/>
    <mergeCell ref="X64:X65"/>
    <mergeCell ref="P147:P148"/>
    <mergeCell ref="B152:B154"/>
    <mergeCell ref="C187:C189"/>
    <mergeCell ref="E181:E183"/>
    <mergeCell ref="B202:B204"/>
    <mergeCell ref="D202:D204"/>
    <mergeCell ref="P152:P154"/>
    <mergeCell ref="C181:C183"/>
    <mergeCell ref="E187:E189"/>
    <mergeCell ref="E149:E151"/>
    <mergeCell ref="C149:C151"/>
    <mergeCell ref="T84:T86"/>
    <mergeCell ref="S75:S77"/>
    <mergeCell ref="C184:C186"/>
    <mergeCell ref="B193:B195"/>
    <mergeCell ref="A173:B175"/>
    <mergeCell ref="C152:C154"/>
    <mergeCell ref="D178:D180"/>
    <mergeCell ref="E164:E166"/>
    <mergeCell ref="P164:P166"/>
    <mergeCell ref="D193:D195"/>
    <mergeCell ref="A152:A154"/>
    <mergeCell ref="A161:A163"/>
    <mergeCell ref="B178:B180"/>
    <mergeCell ref="U48:U50"/>
    <mergeCell ref="U51:U53"/>
    <mergeCell ref="U54:U56"/>
    <mergeCell ref="T57:T59"/>
    <mergeCell ref="T69:T71"/>
    <mergeCell ref="AA28:AA29"/>
    <mergeCell ref="P46:P47"/>
    <mergeCell ref="R46:R47"/>
    <mergeCell ref="S46:S47"/>
    <mergeCell ref="T46:T47"/>
    <mergeCell ref="U46:U47"/>
    <mergeCell ref="V46:V47"/>
    <mergeCell ref="W46:W47"/>
    <mergeCell ref="X46:X47"/>
    <mergeCell ref="W30:W32"/>
    <mergeCell ref="E60:E62"/>
    <mergeCell ref="P60:P62"/>
    <mergeCell ref="Q60:Q62"/>
    <mergeCell ref="R60:R62"/>
    <mergeCell ref="S60:S62"/>
    <mergeCell ref="T60:T62"/>
    <mergeCell ref="U42:U44"/>
    <mergeCell ref="Q51:Q53"/>
    <mergeCell ref="X39:X41"/>
    <mergeCell ref="X51:X53"/>
    <mergeCell ref="X60:X62"/>
    <mergeCell ref="P39:P41"/>
    <mergeCell ref="X33:X35"/>
    <mergeCell ref="X54:X56"/>
    <mergeCell ref="S51:S53"/>
    <mergeCell ref="R36:R38"/>
    <mergeCell ref="S36:S38"/>
    <mergeCell ref="U64:U65"/>
    <mergeCell ref="V64:V65"/>
    <mergeCell ref="R72:R74"/>
    <mergeCell ref="R78:R80"/>
    <mergeCell ref="T78:T80"/>
    <mergeCell ref="Q75:Q77"/>
    <mergeCell ref="W64:W65"/>
    <mergeCell ref="W60:W62"/>
    <mergeCell ref="Q66:Q68"/>
    <mergeCell ref="V60:V62"/>
    <mergeCell ref="V75:V77"/>
    <mergeCell ref="S69:S71"/>
    <mergeCell ref="S57:S59"/>
    <mergeCell ref="S66:S68"/>
    <mergeCell ref="R66:R68"/>
    <mergeCell ref="T66:T68"/>
    <mergeCell ref="V57:V59"/>
    <mergeCell ref="S64:S65"/>
    <mergeCell ref="T64:T65"/>
    <mergeCell ref="V72:V74"/>
    <mergeCell ref="U72:U74"/>
    <mergeCell ref="U75:U77"/>
    <mergeCell ref="U60:U62"/>
    <mergeCell ref="W66:W68"/>
    <mergeCell ref="W72:W74"/>
    <mergeCell ref="W69:W71"/>
    <mergeCell ref="U57:U59"/>
    <mergeCell ref="U66:U68"/>
    <mergeCell ref="Q72:Q74"/>
    <mergeCell ref="Q69:Q71"/>
    <mergeCell ref="T75:T77"/>
    <mergeCell ref="S78:S80"/>
    <mergeCell ref="P78:P80"/>
    <mergeCell ref="Q78:Q80"/>
    <mergeCell ref="V78:V80"/>
    <mergeCell ref="S81:S83"/>
    <mergeCell ref="T108:T110"/>
    <mergeCell ref="S102:S104"/>
    <mergeCell ref="V96:V98"/>
    <mergeCell ref="S87:S89"/>
    <mergeCell ref="T87:T89"/>
    <mergeCell ref="R99:R101"/>
    <mergeCell ref="Q108:Q110"/>
    <mergeCell ref="R108:R110"/>
    <mergeCell ref="P99:P101"/>
    <mergeCell ref="U96:U98"/>
    <mergeCell ref="U81:U83"/>
    <mergeCell ref="U84:U86"/>
    <mergeCell ref="S84:S86"/>
    <mergeCell ref="U102:U104"/>
    <mergeCell ref="S96:S98"/>
    <mergeCell ref="V90:V92"/>
    <mergeCell ref="R105:R107"/>
    <mergeCell ref="S90:S92"/>
    <mergeCell ref="P108:P110"/>
    <mergeCell ref="B161:B163"/>
    <mergeCell ref="C190:C192"/>
    <mergeCell ref="C193:C195"/>
    <mergeCell ref="C161:C163"/>
    <mergeCell ref="A211:A213"/>
    <mergeCell ref="B211:B213"/>
    <mergeCell ref="A164:A166"/>
    <mergeCell ref="D161:D163"/>
    <mergeCell ref="E211:E213"/>
    <mergeCell ref="D199:D201"/>
    <mergeCell ref="A146:A148"/>
    <mergeCell ref="C143:C145"/>
    <mergeCell ref="B143:B145"/>
    <mergeCell ref="D155:D157"/>
    <mergeCell ref="E184:E186"/>
    <mergeCell ref="E155:E157"/>
    <mergeCell ref="A167:A169"/>
    <mergeCell ref="B167:B169"/>
    <mergeCell ref="C167:C169"/>
    <mergeCell ref="D167:D169"/>
    <mergeCell ref="E167:E169"/>
    <mergeCell ref="B149:B151"/>
    <mergeCell ref="B155:B157"/>
    <mergeCell ref="A196:A198"/>
    <mergeCell ref="B190:B192"/>
    <mergeCell ref="B184:B186"/>
    <mergeCell ref="A181:A183"/>
    <mergeCell ref="A187:A189"/>
    <mergeCell ref="E205:E207"/>
    <mergeCell ref="D190:D192"/>
    <mergeCell ref="A202:A204"/>
    <mergeCell ref="A170:A172"/>
    <mergeCell ref="A149:A151"/>
    <mergeCell ref="D149:D151"/>
    <mergeCell ref="P149:P151"/>
    <mergeCell ref="S173:S175"/>
    <mergeCell ref="U173:U175"/>
    <mergeCell ref="S161:S163"/>
    <mergeCell ref="S149:S151"/>
    <mergeCell ref="T149:T151"/>
    <mergeCell ref="S158:S160"/>
    <mergeCell ref="U137:U139"/>
    <mergeCell ref="U131:U133"/>
    <mergeCell ref="P158:P160"/>
    <mergeCell ref="R158:R160"/>
    <mergeCell ref="S120:S122"/>
    <mergeCell ref="T120:T122"/>
    <mergeCell ref="Q158:Q160"/>
    <mergeCell ref="R143:R145"/>
    <mergeCell ref="P131:P133"/>
    <mergeCell ref="P161:P163"/>
    <mergeCell ref="S131:S133"/>
    <mergeCell ref="S152:S154"/>
    <mergeCell ref="S155:S157"/>
    <mergeCell ref="S140:S142"/>
    <mergeCell ref="Q143:Q145"/>
    <mergeCell ref="Q140:Q142"/>
    <mergeCell ref="S143:S145"/>
    <mergeCell ref="P167:P169"/>
    <mergeCell ref="Q164:Q166"/>
    <mergeCell ref="Q170:Q172"/>
    <mergeCell ref="R170:R172"/>
    <mergeCell ref="S170:S172"/>
    <mergeCell ref="T170:T172"/>
    <mergeCell ref="X137:X139"/>
    <mergeCell ref="U99:U101"/>
    <mergeCell ref="V99:V101"/>
    <mergeCell ref="Q99:Q101"/>
    <mergeCell ref="S93:S95"/>
    <mergeCell ref="S108:S110"/>
    <mergeCell ref="V87:V89"/>
    <mergeCell ref="S99:S101"/>
    <mergeCell ref="T99:T101"/>
    <mergeCell ref="S111:S113"/>
    <mergeCell ref="S114:S116"/>
    <mergeCell ref="T114:T116"/>
    <mergeCell ref="X108:X110"/>
    <mergeCell ref="X111:X113"/>
    <mergeCell ref="T93:T95"/>
    <mergeCell ref="W93:W95"/>
    <mergeCell ref="Q90:Q92"/>
    <mergeCell ref="Q111:Q113"/>
    <mergeCell ref="S134:S136"/>
    <mergeCell ref="R90:R92"/>
    <mergeCell ref="R126:R128"/>
    <mergeCell ref="S126:S128"/>
    <mergeCell ref="V102:V104"/>
    <mergeCell ref="X93:X95"/>
    <mergeCell ref="V114:V116"/>
    <mergeCell ref="Q117:Q119"/>
    <mergeCell ref="R117:R119"/>
    <mergeCell ref="R114:R116"/>
    <mergeCell ref="U111:U113"/>
    <mergeCell ref="Q114:Q116"/>
    <mergeCell ref="T131:T133"/>
    <mergeCell ref="Q126:Q128"/>
    <mergeCell ref="X126:X128"/>
    <mergeCell ref="W99:W101"/>
    <mergeCell ref="W90:W92"/>
    <mergeCell ref="S105:S107"/>
    <mergeCell ref="T105:T107"/>
    <mergeCell ref="U105:U107"/>
    <mergeCell ref="V105:V107"/>
    <mergeCell ref="R134:R136"/>
    <mergeCell ref="Q123:Q125"/>
    <mergeCell ref="R123:R125"/>
    <mergeCell ref="S123:S125"/>
    <mergeCell ref="T123:T125"/>
    <mergeCell ref="U123:U125"/>
    <mergeCell ref="V123:V125"/>
    <mergeCell ref="W123:W125"/>
    <mergeCell ref="X123:X125"/>
    <mergeCell ref="W134:W136"/>
    <mergeCell ref="Q131:Q133"/>
    <mergeCell ref="R131:R133"/>
    <mergeCell ref="U114:U116"/>
    <mergeCell ref="T111:T113"/>
    <mergeCell ref="Q120:Q122"/>
    <mergeCell ref="T126:T128"/>
    <mergeCell ref="R111:R113"/>
    <mergeCell ref="R120:R122"/>
    <mergeCell ref="U93:U95"/>
    <mergeCell ref="T96:T98"/>
    <mergeCell ref="T102:T104"/>
    <mergeCell ref="W111:W113"/>
    <mergeCell ref="X134:X136"/>
    <mergeCell ref="V93:V95"/>
    <mergeCell ref="T90:T92"/>
    <mergeCell ref="Q146:Q148"/>
    <mergeCell ref="U164:U166"/>
    <mergeCell ref="V164:V166"/>
    <mergeCell ref="R152:R154"/>
    <mergeCell ref="U134:U136"/>
    <mergeCell ref="T155:T157"/>
    <mergeCell ref="R161:R163"/>
    <mergeCell ref="Q137:Q139"/>
    <mergeCell ref="R137:R139"/>
    <mergeCell ref="S147:S148"/>
    <mergeCell ref="T147:T148"/>
    <mergeCell ref="Q152:Q154"/>
    <mergeCell ref="T140:T142"/>
    <mergeCell ref="S137:S139"/>
    <mergeCell ref="Q134:Q136"/>
    <mergeCell ref="U140:U142"/>
    <mergeCell ref="R149:R151"/>
    <mergeCell ref="R147:R148"/>
    <mergeCell ref="T161:T163"/>
    <mergeCell ref="U149:U151"/>
    <mergeCell ref="R140:R142"/>
    <mergeCell ref="Q149:Q151"/>
    <mergeCell ref="U152:U154"/>
    <mergeCell ref="T143:T145"/>
    <mergeCell ref="V158:V160"/>
    <mergeCell ref="T137:T139"/>
    <mergeCell ref="V143:V145"/>
    <mergeCell ref="D75:D77"/>
    <mergeCell ref="C99:C101"/>
    <mergeCell ref="D99:D101"/>
    <mergeCell ref="E99:E101"/>
    <mergeCell ref="R102:R104"/>
    <mergeCell ref="P93:P95"/>
    <mergeCell ref="C90:C92"/>
    <mergeCell ref="D90:D92"/>
    <mergeCell ref="C105:C107"/>
    <mergeCell ref="D105:D107"/>
    <mergeCell ref="E105:E107"/>
    <mergeCell ref="D93:D95"/>
    <mergeCell ref="E75:E77"/>
    <mergeCell ref="R87:R89"/>
    <mergeCell ref="P87:P89"/>
    <mergeCell ref="C75:C77"/>
    <mergeCell ref="Q102:Q104"/>
    <mergeCell ref="R84:R86"/>
    <mergeCell ref="C93:C95"/>
    <mergeCell ref="P102:P104"/>
    <mergeCell ref="R96:R98"/>
    <mergeCell ref="Q96:Q98"/>
    <mergeCell ref="E87:E89"/>
    <mergeCell ref="Q81:Q83"/>
    <mergeCell ref="R75:R77"/>
    <mergeCell ref="Q84:Q86"/>
    <mergeCell ref="R81:R83"/>
    <mergeCell ref="P90:P92"/>
    <mergeCell ref="Q93:Q95"/>
    <mergeCell ref="R93:R95"/>
    <mergeCell ref="P81:P83"/>
    <mergeCell ref="Q87:Q89"/>
    <mergeCell ref="P111:P113"/>
    <mergeCell ref="E140:E142"/>
    <mergeCell ref="E111:E113"/>
    <mergeCell ref="P134:P136"/>
    <mergeCell ref="P126:P128"/>
    <mergeCell ref="A126:B128"/>
    <mergeCell ref="B137:B139"/>
    <mergeCell ref="B140:B142"/>
    <mergeCell ref="P137:P139"/>
    <mergeCell ref="E120:E122"/>
    <mergeCell ref="P114:P116"/>
    <mergeCell ref="A90:A92"/>
    <mergeCell ref="A111:A113"/>
    <mergeCell ref="B134:B136"/>
    <mergeCell ref="A134:A136"/>
    <mergeCell ref="C123:C125"/>
    <mergeCell ref="C120:C122"/>
    <mergeCell ref="D120:D122"/>
    <mergeCell ref="C114:C116"/>
    <mergeCell ref="C137:C139"/>
    <mergeCell ref="P120:P122"/>
    <mergeCell ref="A99:A101"/>
    <mergeCell ref="B99:B101"/>
    <mergeCell ref="P96:P98"/>
    <mergeCell ref="P117:P119"/>
    <mergeCell ref="C87:C89"/>
    <mergeCell ref="D87:D89"/>
    <mergeCell ref="P123:P125"/>
    <mergeCell ref="P140:P142"/>
    <mergeCell ref="B75:B77"/>
    <mergeCell ref="E81:E83"/>
    <mergeCell ref="A102:A104"/>
    <mergeCell ref="A129:B129"/>
    <mergeCell ref="C72:C74"/>
    <mergeCell ref="A72:A74"/>
    <mergeCell ref="B72:B74"/>
    <mergeCell ref="A69:A71"/>
    <mergeCell ref="E114:E116"/>
    <mergeCell ref="B90:B92"/>
    <mergeCell ref="E72:E74"/>
    <mergeCell ref="B81:B83"/>
    <mergeCell ref="D81:D83"/>
    <mergeCell ref="E102:E104"/>
    <mergeCell ref="C81:C83"/>
    <mergeCell ref="A93:A95"/>
    <mergeCell ref="B93:B95"/>
    <mergeCell ref="A81:A83"/>
    <mergeCell ref="C126:C128"/>
    <mergeCell ref="B96:B98"/>
    <mergeCell ref="C96:C98"/>
    <mergeCell ref="A114:A116"/>
    <mergeCell ref="D137:D139"/>
    <mergeCell ref="B120:B122"/>
    <mergeCell ref="A123:A125"/>
    <mergeCell ref="B123:B125"/>
    <mergeCell ref="D108:D110"/>
    <mergeCell ref="E108:E110"/>
    <mergeCell ref="P143:P145"/>
    <mergeCell ref="C111:C113"/>
    <mergeCell ref="A158:A160"/>
    <mergeCell ref="B158:B160"/>
    <mergeCell ref="D111:D113"/>
    <mergeCell ref="P84:P86"/>
    <mergeCell ref="E146:E148"/>
    <mergeCell ref="C146:C148"/>
    <mergeCell ref="D146:D148"/>
    <mergeCell ref="D152:D154"/>
    <mergeCell ref="D158:D160"/>
    <mergeCell ref="D140:D142"/>
    <mergeCell ref="B102:B104"/>
    <mergeCell ref="E93:E95"/>
    <mergeCell ref="B111:B113"/>
    <mergeCell ref="D114:D116"/>
    <mergeCell ref="D131:D133"/>
    <mergeCell ref="C131:C133"/>
    <mergeCell ref="C134:C136"/>
    <mergeCell ref="A96:A98"/>
    <mergeCell ref="A108:A110"/>
    <mergeCell ref="A131:A133"/>
    <mergeCell ref="D134:D136"/>
    <mergeCell ref="E126:E128"/>
    <mergeCell ref="E131:E133"/>
    <mergeCell ref="E84:E86"/>
    <mergeCell ref="E134:E136"/>
    <mergeCell ref="E137:E139"/>
    <mergeCell ref="B84:B86"/>
    <mergeCell ref="A84:A86"/>
    <mergeCell ref="C102:C104"/>
    <mergeCell ref="D102:D104"/>
    <mergeCell ref="D69:D71"/>
    <mergeCell ref="A45:A47"/>
    <mergeCell ref="E69:E71"/>
    <mergeCell ref="A78:A80"/>
    <mergeCell ref="B78:B80"/>
    <mergeCell ref="A177:B177"/>
    <mergeCell ref="A178:A180"/>
    <mergeCell ref="D84:D86"/>
    <mergeCell ref="D196:D198"/>
    <mergeCell ref="D96:D98"/>
    <mergeCell ref="E96:E98"/>
    <mergeCell ref="A117:A119"/>
    <mergeCell ref="B117:B119"/>
    <mergeCell ref="C117:C119"/>
    <mergeCell ref="D117:D119"/>
    <mergeCell ref="E117:E119"/>
    <mergeCell ref="B114:B116"/>
    <mergeCell ref="A105:A107"/>
    <mergeCell ref="A143:A145"/>
    <mergeCell ref="B108:B110"/>
    <mergeCell ref="D123:D125"/>
    <mergeCell ref="E123:E125"/>
    <mergeCell ref="C108:C110"/>
    <mergeCell ref="E90:E92"/>
    <mergeCell ref="C140:C142"/>
    <mergeCell ref="B105:B107"/>
    <mergeCell ref="A137:A139"/>
    <mergeCell ref="D126:D128"/>
    <mergeCell ref="A140:A142"/>
    <mergeCell ref="A120:A122"/>
    <mergeCell ref="A87:A89"/>
    <mergeCell ref="B87:B89"/>
    <mergeCell ref="F5:O5"/>
    <mergeCell ref="G6:O7"/>
    <mergeCell ref="W24:W26"/>
    <mergeCell ref="B146:B148"/>
    <mergeCell ref="A21:A23"/>
    <mergeCell ref="D78:D80"/>
    <mergeCell ref="C30:C32"/>
    <mergeCell ref="D30:D32"/>
    <mergeCell ref="J9:J13"/>
    <mergeCell ref="A130:B130"/>
    <mergeCell ref="C45:C47"/>
    <mergeCell ref="B5:B13"/>
    <mergeCell ref="C78:C80"/>
    <mergeCell ref="A66:A68"/>
    <mergeCell ref="A30:A32"/>
    <mergeCell ref="A36:A38"/>
    <mergeCell ref="E36:E38"/>
    <mergeCell ref="B39:B41"/>
    <mergeCell ref="E39:E41"/>
    <mergeCell ref="C39:C41"/>
    <mergeCell ref="C42:C44"/>
    <mergeCell ref="D42:D44"/>
    <mergeCell ref="B42:B44"/>
    <mergeCell ref="V36:V38"/>
    <mergeCell ref="U39:U41"/>
    <mergeCell ref="E48:E50"/>
    <mergeCell ref="E42:E44"/>
    <mergeCell ref="Q39:Q41"/>
    <mergeCell ref="S54:S56"/>
    <mergeCell ref="A15:B15"/>
    <mergeCell ref="A75:A77"/>
    <mergeCell ref="B131:B133"/>
    <mergeCell ref="E51:E53"/>
    <mergeCell ref="B45:B47"/>
    <mergeCell ref="C51:C53"/>
    <mergeCell ref="S39:S41"/>
    <mergeCell ref="B63:B65"/>
    <mergeCell ref="A57:A59"/>
    <mergeCell ref="A48:A50"/>
    <mergeCell ref="A60:A62"/>
    <mergeCell ref="B60:B62"/>
    <mergeCell ref="C60:C62"/>
    <mergeCell ref="D54:D56"/>
    <mergeCell ref="P64:P65"/>
    <mergeCell ref="A51:A53"/>
    <mergeCell ref="A63:A65"/>
    <mergeCell ref="D63:D65"/>
    <mergeCell ref="R51:R53"/>
    <mergeCell ref="Q57:Q59"/>
    <mergeCell ref="R57:R59"/>
    <mergeCell ref="Q63:Q65"/>
    <mergeCell ref="T48:T50"/>
    <mergeCell ref="Q27:Q29"/>
    <mergeCell ref="S28:S29"/>
    <mergeCell ref="R64:R65"/>
    <mergeCell ref="Q48:Q50"/>
    <mergeCell ref="B51:B53"/>
    <mergeCell ref="R48:R50"/>
    <mergeCell ref="P54:P56"/>
    <mergeCell ref="T39:T41"/>
    <mergeCell ref="S42:S44"/>
    <mergeCell ref="A33:A35"/>
    <mergeCell ref="B33:B35"/>
    <mergeCell ref="E57:E59"/>
    <mergeCell ref="A27:A29"/>
    <mergeCell ref="B27:B29"/>
    <mergeCell ref="E63:E65"/>
    <mergeCell ref="P36:P38"/>
    <mergeCell ref="Q36:Q38"/>
    <mergeCell ref="T36:T38"/>
    <mergeCell ref="P33:P35"/>
    <mergeCell ref="Q33:Q35"/>
    <mergeCell ref="D48:D50"/>
    <mergeCell ref="R39:R41"/>
    <mergeCell ref="Q54:Q56"/>
    <mergeCell ref="P57:P59"/>
    <mergeCell ref="T42:T44"/>
    <mergeCell ref="D60:D62"/>
    <mergeCell ref="A39:A41"/>
    <mergeCell ref="A54:A56"/>
    <mergeCell ref="B54:B56"/>
    <mergeCell ref="C54:C56"/>
    <mergeCell ref="D51:D53"/>
    <mergeCell ref="B24:B26"/>
    <mergeCell ref="D72:D74"/>
    <mergeCell ref="C69:C71"/>
    <mergeCell ref="B69:B71"/>
    <mergeCell ref="C57:C59"/>
    <mergeCell ref="D57:D59"/>
    <mergeCell ref="P51:P53"/>
    <mergeCell ref="B48:B50"/>
    <mergeCell ref="Q42:Q44"/>
    <mergeCell ref="P24:P26"/>
    <mergeCell ref="B36:B38"/>
    <mergeCell ref="C36:C38"/>
    <mergeCell ref="D36:D38"/>
    <mergeCell ref="R42:R44"/>
    <mergeCell ref="T51:T53"/>
    <mergeCell ref="T54:T56"/>
    <mergeCell ref="E45:E47"/>
    <mergeCell ref="P48:P50"/>
    <mergeCell ref="D27:D29"/>
    <mergeCell ref="P66:P68"/>
    <mergeCell ref="C63:C65"/>
    <mergeCell ref="S72:S74"/>
    <mergeCell ref="R54:R56"/>
    <mergeCell ref="P69:P71"/>
    <mergeCell ref="R69:R71"/>
    <mergeCell ref="T72:T74"/>
    <mergeCell ref="E54:E56"/>
    <mergeCell ref="C66:C68"/>
    <mergeCell ref="D66:D68"/>
    <mergeCell ref="B57:B59"/>
    <mergeCell ref="B66:B68"/>
    <mergeCell ref="E66:E68"/>
    <mergeCell ref="C6:C13"/>
    <mergeCell ref="V21:V23"/>
    <mergeCell ref="U24:U26"/>
    <mergeCell ref="D6:D13"/>
    <mergeCell ref="A24:A26"/>
    <mergeCell ref="E30:E32"/>
    <mergeCell ref="D45:D47"/>
    <mergeCell ref="D39:D41"/>
    <mergeCell ref="S48:S50"/>
    <mergeCell ref="P42:P44"/>
    <mergeCell ref="T24:T26"/>
    <mergeCell ref="Q24:Q26"/>
    <mergeCell ref="C48:C50"/>
    <mergeCell ref="B30:B32"/>
    <mergeCell ref="S18:S20"/>
    <mergeCell ref="U36:U38"/>
    <mergeCell ref="P21:P23"/>
    <mergeCell ref="Q18:Q20"/>
    <mergeCell ref="R18:R20"/>
    <mergeCell ref="P18:P20"/>
    <mergeCell ref="B18:B20"/>
    <mergeCell ref="C18:C20"/>
    <mergeCell ref="D18:D20"/>
    <mergeCell ref="B21:B23"/>
    <mergeCell ref="E21:E23"/>
    <mergeCell ref="S24:S26"/>
    <mergeCell ref="R24:R26"/>
    <mergeCell ref="C24:C26"/>
    <mergeCell ref="D24:D26"/>
    <mergeCell ref="E24:E26"/>
    <mergeCell ref="C21:C23"/>
    <mergeCell ref="E18:E20"/>
    <mergeCell ref="A17:B17"/>
    <mergeCell ref="P28:P29"/>
    <mergeCell ref="R28:R29"/>
    <mergeCell ref="Q45:Q47"/>
    <mergeCell ref="W39:W41"/>
    <mergeCell ref="W42:W44"/>
    <mergeCell ref="A16:B16"/>
    <mergeCell ref="K9:K13"/>
    <mergeCell ref="L9:L13"/>
    <mergeCell ref="M9:M13"/>
    <mergeCell ref="S9:S13"/>
    <mergeCell ref="U9:U13"/>
    <mergeCell ref="C5:D5"/>
    <mergeCell ref="E5:E13"/>
    <mergeCell ref="I9:I13"/>
    <mergeCell ref="W21:W23"/>
    <mergeCell ref="H9:H13"/>
    <mergeCell ref="H8:M8"/>
    <mergeCell ref="C27:C29"/>
    <mergeCell ref="E27:E29"/>
    <mergeCell ref="C33:C35"/>
    <mergeCell ref="D33:D35"/>
    <mergeCell ref="E33:E35"/>
    <mergeCell ref="G8:G13"/>
    <mergeCell ref="F6:F13"/>
    <mergeCell ref="V9:V13"/>
    <mergeCell ref="D21:D23"/>
    <mergeCell ref="R8:R13"/>
    <mergeCell ref="Q6:Q13"/>
    <mergeCell ref="P6:P13"/>
    <mergeCell ref="O9:O13"/>
    <mergeCell ref="A42:A44"/>
    <mergeCell ref="P1:X1"/>
    <mergeCell ref="T30:T32"/>
    <mergeCell ref="P30:P32"/>
    <mergeCell ref="Q30:Q32"/>
    <mergeCell ref="R30:R32"/>
    <mergeCell ref="S30:S32"/>
    <mergeCell ref="U30:U32"/>
    <mergeCell ref="V30:V32"/>
    <mergeCell ref="X30:X32"/>
    <mergeCell ref="U18:U20"/>
    <mergeCell ref="V18:V20"/>
    <mergeCell ref="X18:X20"/>
    <mergeCell ref="X21:X23"/>
    <mergeCell ref="Q21:Q23"/>
    <mergeCell ref="R21:R23"/>
    <mergeCell ref="S21:S23"/>
    <mergeCell ref="T21:T23"/>
    <mergeCell ref="U21:U23"/>
    <mergeCell ref="W18:W20"/>
    <mergeCell ref="P2:X2"/>
    <mergeCell ref="T28:T29"/>
    <mergeCell ref="U28:U29"/>
    <mergeCell ref="V28:V29"/>
    <mergeCell ref="W28:W29"/>
    <mergeCell ref="X28:X29"/>
    <mergeCell ref="T18:T20"/>
    <mergeCell ref="A3:X3"/>
    <mergeCell ref="A18:A20"/>
    <mergeCell ref="W9:W13"/>
    <mergeCell ref="A5:A13"/>
    <mergeCell ref="V24:V26"/>
    <mergeCell ref="P5:Z5"/>
    <mergeCell ref="P190:P192"/>
    <mergeCell ref="P181:P183"/>
    <mergeCell ref="E193:E195"/>
    <mergeCell ref="E178:E180"/>
    <mergeCell ref="E199:E201"/>
    <mergeCell ref="P202:P204"/>
    <mergeCell ref="Q202:Q204"/>
    <mergeCell ref="V199:V201"/>
    <mergeCell ref="E234:E236"/>
    <mergeCell ref="P228:P230"/>
    <mergeCell ref="P225:P227"/>
    <mergeCell ref="E228:E230"/>
    <mergeCell ref="R190:R192"/>
    <mergeCell ref="P193:P195"/>
    <mergeCell ref="Q234:Q236"/>
    <mergeCell ref="T220:T222"/>
    <mergeCell ref="R225:R227"/>
    <mergeCell ref="S231:S233"/>
    <mergeCell ref="S225:S227"/>
    <mergeCell ref="P231:P233"/>
    <mergeCell ref="R211:R213"/>
    <mergeCell ref="S211:S213"/>
    <mergeCell ref="R187:R189"/>
    <mergeCell ref="Q187:Q189"/>
    <mergeCell ref="S187:S189"/>
    <mergeCell ref="P208:P210"/>
    <mergeCell ref="T193:T195"/>
    <mergeCell ref="T199:T201"/>
    <mergeCell ref="T211:T213"/>
    <mergeCell ref="E196:E198"/>
    <mergeCell ref="T196:T198"/>
    <mergeCell ref="U217:U219"/>
    <mergeCell ref="R196:R198"/>
    <mergeCell ref="T202:T204"/>
    <mergeCell ref="T225:T227"/>
    <mergeCell ref="R208:R210"/>
    <mergeCell ref="S208:S210"/>
    <mergeCell ref="S196:S198"/>
    <mergeCell ref="P187:P189"/>
    <mergeCell ref="T190:T192"/>
    <mergeCell ref="P217:P219"/>
    <mergeCell ref="Q217:Q219"/>
    <mergeCell ref="R217:R219"/>
    <mergeCell ref="S217:S219"/>
    <mergeCell ref="T217:T219"/>
    <mergeCell ref="Q193:Q195"/>
    <mergeCell ref="T208:T210"/>
    <mergeCell ref="Q211:Q213"/>
    <mergeCell ref="S190:S192"/>
    <mergeCell ref="S199:S201"/>
    <mergeCell ref="S220:S222"/>
    <mergeCell ref="S193:S195"/>
    <mergeCell ref="R199:R201"/>
    <mergeCell ref="P205:P207"/>
    <mergeCell ref="Q205:Q207"/>
    <mergeCell ref="R205:R207"/>
    <mergeCell ref="S205:S207"/>
    <mergeCell ref="T205:T207"/>
    <mergeCell ref="P211:P213"/>
    <mergeCell ref="Q199:Q201"/>
    <mergeCell ref="P199:P201"/>
    <mergeCell ref="Q196:Q198"/>
    <mergeCell ref="Q208:Q210"/>
    <mergeCell ref="Q190:Q192"/>
    <mergeCell ref="S366:S368"/>
    <mergeCell ref="C366:C368"/>
    <mergeCell ref="C211:C213"/>
    <mergeCell ref="D211:D213"/>
    <mergeCell ref="R240:R242"/>
    <mergeCell ref="E243:E245"/>
    <mergeCell ref="U237:U239"/>
    <mergeCell ref="R231:R233"/>
    <mergeCell ref="R228:R230"/>
    <mergeCell ref="D220:D222"/>
    <mergeCell ref="C225:C227"/>
    <mergeCell ref="B225:B227"/>
    <mergeCell ref="B199:B201"/>
    <mergeCell ref="Q243:Q245"/>
    <mergeCell ref="T237:T239"/>
    <mergeCell ref="Q240:Q242"/>
    <mergeCell ref="S246:S248"/>
    <mergeCell ref="C208:C210"/>
    <mergeCell ref="T249:T251"/>
    <mergeCell ref="U246:U248"/>
    <mergeCell ref="S243:S245"/>
    <mergeCell ref="P243:P245"/>
    <mergeCell ref="E202:E204"/>
    <mergeCell ref="U225:U227"/>
    <mergeCell ref="U231:U233"/>
    <mergeCell ref="U208:U210"/>
    <mergeCell ref="C205:C207"/>
    <mergeCell ref="D205:D207"/>
    <mergeCell ref="R220:R222"/>
    <mergeCell ref="A223:B223"/>
    <mergeCell ref="C220:C222"/>
    <mergeCell ref="E208:E210"/>
    <mergeCell ref="D324:D326"/>
    <mergeCell ref="A357:A359"/>
    <mergeCell ref="X366:X368"/>
    <mergeCell ref="X286:X288"/>
    <mergeCell ref="A304:A306"/>
    <mergeCell ref="B304:B306"/>
    <mergeCell ref="C304:C306"/>
    <mergeCell ref="D304:D306"/>
    <mergeCell ref="E304:E306"/>
    <mergeCell ref="P304:P306"/>
    <mergeCell ref="Q304:Q306"/>
    <mergeCell ref="R304:R306"/>
    <mergeCell ref="S304:S306"/>
    <mergeCell ref="T304:T306"/>
    <mergeCell ref="U304:U306"/>
    <mergeCell ref="V304:V306"/>
    <mergeCell ref="W304:W306"/>
    <mergeCell ref="X304:X306"/>
    <mergeCell ref="A307:A309"/>
    <mergeCell ref="T366:T368"/>
    <mergeCell ref="D295:D297"/>
    <mergeCell ref="U366:U368"/>
    <mergeCell ref="V366:V368"/>
    <mergeCell ref="R351:R353"/>
    <mergeCell ref="R321:R323"/>
    <mergeCell ref="T321:T323"/>
    <mergeCell ref="U321:U323"/>
    <mergeCell ref="C298:C300"/>
    <mergeCell ref="D351:D353"/>
    <mergeCell ref="E351:E353"/>
    <mergeCell ref="P351:P353"/>
    <mergeCell ref="E327:E329"/>
    <mergeCell ref="P363:P365"/>
    <mergeCell ref="D363:D365"/>
    <mergeCell ref="E363:E365"/>
    <mergeCell ref="Q363:Q365"/>
    <mergeCell ref="R363:R365"/>
    <mergeCell ref="S363:S365"/>
    <mergeCell ref="A354:A356"/>
    <mergeCell ref="A351:A353"/>
    <mergeCell ref="B351:B353"/>
    <mergeCell ref="C351:C353"/>
    <mergeCell ref="D366:D368"/>
    <mergeCell ref="E342:E344"/>
    <mergeCell ref="A339:A341"/>
    <mergeCell ref="D316:D318"/>
    <mergeCell ref="S301:S303"/>
    <mergeCell ref="S330:S332"/>
    <mergeCell ref="P321:P323"/>
    <mergeCell ref="A360:A362"/>
    <mergeCell ref="Q321:Q323"/>
    <mergeCell ref="E366:E368"/>
    <mergeCell ref="P366:P368"/>
    <mergeCell ref="R366:R368"/>
    <mergeCell ref="R327:R329"/>
    <mergeCell ref="R360:R362"/>
    <mergeCell ref="A336:A338"/>
    <mergeCell ref="B336:B338"/>
    <mergeCell ref="D330:D332"/>
    <mergeCell ref="P333:P335"/>
    <mergeCell ref="Q333:Q335"/>
    <mergeCell ref="A327:A329"/>
    <mergeCell ref="R324:R326"/>
    <mergeCell ref="S324:S326"/>
    <mergeCell ref="U354:U356"/>
    <mergeCell ref="D333:D335"/>
    <mergeCell ref="E333:E335"/>
    <mergeCell ref="T357:T359"/>
    <mergeCell ref="U357:U359"/>
    <mergeCell ref="U345:U347"/>
    <mergeCell ref="T333:T335"/>
    <mergeCell ref="P345:P347"/>
    <mergeCell ref="Q345:Q347"/>
    <mergeCell ref="R345:R347"/>
    <mergeCell ref="S345:S347"/>
    <mergeCell ref="D336:D338"/>
    <mergeCell ref="S339:S341"/>
    <mergeCell ref="B333:B335"/>
    <mergeCell ref="Q366:Q368"/>
    <mergeCell ref="Q357:Q359"/>
    <mergeCell ref="R357:R359"/>
    <mergeCell ref="S357:S359"/>
    <mergeCell ref="Q354:Q356"/>
    <mergeCell ref="D339:D341"/>
    <mergeCell ref="E339:E341"/>
    <mergeCell ref="B357:B359"/>
    <mergeCell ref="A363:B365"/>
    <mergeCell ref="C363:C365"/>
    <mergeCell ref="D345:D347"/>
    <mergeCell ref="E345:E347"/>
    <mergeCell ref="Q351:Q353"/>
    <mergeCell ref="B360:B362"/>
    <mergeCell ref="C360:C362"/>
    <mergeCell ref="A348:A350"/>
    <mergeCell ref="B348:B350"/>
    <mergeCell ref="A366:B368"/>
    <mergeCell ref="T363:T365"/>
    <mergeCell ref="E336:E338"/>
    <mergeCell ref="P336:P338"/>
    <mergeCell ref="Q336:Q338"/>
    <mergeCell ref="R354:R356"/>
    <mergeCell ref="S354:S356"/>
    <mergeCell ref="T354:T356"/>
    <mergeCell ref="D357:D359"/>
    <mergeCell ref="E357:E359"/>
    <mergeCell ref="P357:P359"/>
    <mergeCell ref="D360:D362"/>
    <mergeCell ref="E360:E362"/>
    <mergeCell ref="P360:P362"/>
    <mergeCell ref="Q360:Q362"/>
    <mergeCell ref="C348:C350"/>
    <mergeCell ref="R348:R350"/>
    <mergeCell ref="S348:S350"/>
    <mergeCell ref="D348:D350"/>
    <mergeCell ref="E348:E350"/>
    <mergeCell ref="P348:P350"/>
    <mergeCell ref="T339:T341"/>
    <mergeCell ref="S336:S338"/>
    <mergeCell ref="C336:C338"/>
    <mergeCell ref="C354:C356"/>
    <mergeCell ref="D354:D356"/>
    <mergeCell ref="E354:E356"/>
    <mergeCell ref="P354:P356"/>
    <mergeCell ref="S360:S362"/>
    <mergeCell ref="Q342:Q344"/>
    <mergeCell ref="R342:R344"/>
    <mergeCell ref="S342:S344"/>
    <mergeCell ref="D342:D344"/>
    <mergeCell ref="A330:A332"/>
    <mergeCell ref="T316:T318"/>
    <mergeCell ref="U316:U318"/>
    <mergeCell ref="U339:U341"/>
    <mergeCell ref="U327:U329"/>
    <mergeCell ref="Q324:Q326"/>
    <mergeCell ref="P301:P303"/>
    <mergeCell ref="Q330:Q332"/>
    <mergeCell ref="E316:E318"/>
    <mergeCell ref="C324:C326"/>
    <mergeCell ref="A324:A326"/>
    <mergeCell ref="B324:B326"/>
    <mergeCell ref="X333:X335"/>
    <mergeCell ref="U333:U335"/>
    <mergeCell ref="E330:E332"/>
    <mergeCell ref="C327:C329"/>
    <mergeCell ref="D327:D329"/>
    <mergeCell ref="C301:C303"/>
    <mergeCell ref="E324:E326"/>
    <mergeCell ref="P324:P326"/>
    <mergeCell ref="S333:S335"/>
    <mergeCell ref="P330:P332"/>
    <mergeCell ref="P339:P341"/>
    <mergeCell ref="Q339:Q341"/>
    <mergeCell ref="R339:R341"/>
    <mergeCell ref="R333:R335"/>
    <mergeCell ref="P316:P318"/>
    <mergeCell ref="A320:B320"/>
    <mergeCell ref="A319:B319"/>
    <mergeCell ref="B327:B329"/>
    <mergeCell ref="P327:P329"/>
    <mergeCell ref="Q327:Q329"/>
    <mergeCell ref="A333:A335"/>
    <mergeCell ref="U363:U365"/>
    <mergeCell ref="V363:V365"/>
    <mergeCell ref="U342:U344"/>
    <mergeCell ref="V342:V344"/>
    <mergeCell ref="V348:V350"/>
    <mergeCell ref="T336:T338"/>
    <mergeCell ref="A345:A347"/>
    <mergeCell ref="R336:R338"/>
    <mergeCell ref="V354:V356"/>
    <mergeCell ref="C357:C359"/>
    <mergeCell ref="C333:C335"/>
    <mergeCell ref="V357:V359"/>
    <mergeCell ref="B345:B347"/>
    <mergeCell ref="C345:C347"/>
    <mergeCell ref="X301:X303"/>
    <mergeCell ref="W301:W303"/>
    <mergeCell ref="W324:W326"/>
    <mergeCell ref="X342:X344"/>
    <mergeCell ref="B339:B341"/>
    <mergeCell ref="C339:C341"/>
    <mergeCell ref="W307:W309"/>
    <mergeCell ref="X339:X341"/>
    <mergeCell ref="X307:X309"/>
    <mergeCell ref="X316:X318"/>
    <mergeCell ref="C321:C323"/>
    <mergeCell ref="D321:D323"/>
    <mergeCell ref="E321:E323"/>
    <mergeCell ref="T330:T332"/>
    <mergeCell ref="A316:B318"/>
    <mergeCell ref="A321:A323"/>
    <mergeCell ref="B321:B323"/>
    <mergeCell ref="W339:W341"/>
    <mergeCell ref="W336:W338"/>
    <mergeCell ref="V339:V341"/>
    <mergeCell ref="A342:A344"/>
    <mergeCell ref="B342:B344"/>
    <mergeCell ref="C342:C344"/>
    <mergeCell ref="P342:P344"/>
    <mergeCell ref="B354:B356"/>
    <mergeCell ref="B307:B309"/>
    <mergeCell ref="C307:C309"/>
    <mergeCell ref="D307:D309"/>
    <mergeCell ref="E307:E309"/>
    <mergeCell ref="P307:P309"/>
    <mergeCell ref="Q307:Q309"/>
    <mergeCell ref="R307:R309"/>
    <mergeCell ref="S307:S309"/>
    <mergeCell ref="T307:T309"/>
    <mergeCell ref="U307:U309"/>
    <mergeCell ref="V307:V309"/>
    <mergeCell ref="U324:U326"/>
    <mergeCell ref="V330:V332"/>
    <mergeCell ref="R330:R332"/>
    <mergeCell ref="V321:V323"/>
    <mergeCell ref="V324:V326"/>
    <mergeCell ref="R316:R318"/>
    <mergeCell ref="S316:S318"/>
    <mergeCell ref="S327:S329"/>
    <mergeCell ref="Q310:Q312"/>
    <mergeCell ref="R310:R312"/>
    <mergeCell ref="S310:S312"/>
    <mergeCell ref="B330:B332"/>
    <mergeCell ref="C330:C332"/>
    <mergeCell ref="U330:U332"/>
    <mergeCell ref="T269:T271"/>
    <mergeCell ref="V295:V297"/>
    <mergeCell ref="U283:U285"/>
    <mergeCell ref="X275:X277"/>
    <mergeCell ref="S321:S323"/>
    <mergeCell ref="W272:W274"/>
    <mergeCell ref="X280:X282"/>
    <mergeCell ref="V280:V282"/>
    <mergeCell ref="T324:T326"/>
    <mergeCell ref="R249:R251"/>
    <mergeCell ref="U258:U260"/>
    <mergeCell ref="V258:V260"/>
    <mergeCell ref="W258:W260"/>
    <mergeCell ref="X258:X260"/>
    <mergeCell ref="V327:V329"/>
    <mergeCell ref="S255:S257"/>
    <mergeCell ref="T255:T257"/>
    <mergeCell ref="U255:U257"/>
    <mergeCell ref="V255:V257"/>
    <mergeCell ref="W255:W257"/>
    <mergeCell ref="T301:T303"/>
    <mergeCell ref="U301:U303"/>
    <mergeCell ref="S286:S288"/>
    <mergeCell ref="T295:T297"/>
    <mergeCell ref="S280:S282"/>
    <mergeCell ref="R286:R288"/>
    <mergeCell ref="R283:R285"/>
    <mergeCell ref="X283:X285"/>
    <mergeCell ref="X252:X254"/>
    <mergeCell ref="V266:V268"/>
    <mergeCell ref="T286:T288"/>
    <mergeCell ref="Q316:Q318"/>
    <mergeCell ref="S202:S204"/>
    <mergeCell ref="W327:W329"/>
    <mergeCell ref="W316:W318"/>
    <mergeCell ref="R266:R268"/>
    <mergeCell ref="X181:X183"/>
    <mergeCell ref="T243:T245"/>
    <mergeCell ref="U240:U242"/>
    <mergeCell ref="U202:U204"/>
    <mergeCell ref="V202:V204"/>
    <mergeCell ref="W202:W204"/>
    <mergeCell ref="S240:S242"/>
    <mergeCell ref="W231:W233"/>
    <mergeCell ref="V193:V195"/>
    <mergeCell ref="X202:X204"/>
    <mergeCell ref="X243:X245"/>
    <mergeCell ref="W234:W236"/>
    <mergeCell ref="W220:W222"/>
    <mergeCell ref="W225:W227"/>
    <mergeCell ref="W228:W230"/>
    <mergeCell ref="U228:U230"/>
    <mergeCell ref="V228:V230"/>
    <mergeCell ref="U243:U245"/>
    <mergeCell ref="V243:V245"/>
    <mergeCell ref="X184:X186"/>
    <mergeCell ref="X187:X189"/>
    <mergeCell ref="W208:W210"/>
    <mergeCell ref="X295:X297"/>
    <mergeCell ref="T187:T189"/>
    <mergeCell ref="U220:U222"/>
    <mergeCell ref="U205:U207"/>
    <mergeCell ref="V205:V207"/>
    <mergeCell ref="V167:V169"/>
    <mergeCell ref="W167:W169"/>
    <mergeCell ref="W193:W195"/>
    <mergeCell ref="U196:U198"/>
    <mergeCell ref="V66:V68"/>
    <mergeCell ref="U69:U71"/>
    <mergeCell ref="U181:U183"/>
    <mergeCell ref="U161:U163"/>
    <mergeCell ref="V149:V151"/>
    <mergeCell ref="W84:W86"/>
    <mergeCell ref="V152:V154"/>
    <mergeCell ref="V155:V157"/>
    <mergeCell ref="U147:U148"/>
    <mergeCell ref="U155:U157"/>
    <mergeCell ref="V108:V110"/>
    <mergeCell ref="W108:W110"/>
    <mergeCell ref="V69:V71"/>
    <mergeCell ref="W164:W166"/>
    <mergeCell ref="U143:U145"/>
    <mergeCell ref="W126:W128"/>
    <mergeCell ref="W137:W139"/>
    <mergeCell ref="W78:W80"/>
    <mergeCell ref="V84:V86"/>
    <mergeCell ref="W105:W107"/>
    <mergeCell ref="U120:U122"/>
    <mergeCell ref="W181:W183"/>
    <mergeCell ref="W184:W186"/>
    <mergeCell ref="U126:U128"/>
    <mergeCell ref="U78:U80"/>
    <mergeCell ref="V170:V172"/>
    <mergeCell ref="W170:W172"/>
    <mergeCell ref="U199:U201"/>
    <mergeCell ref="V111:V113"/>
    <mergeCell ref="W102:W104"/>
    <mergeCell ref="V217:V219"/>
    <mergeCell ref="X96:X98"/>
    <mergeCell ref="X90:X92"/>
    <mergeCell ref="X81:X83"/>
    <mergeCell ref="X72:X74"/>
    <mergeCell ref="V181:V183"/>
    <mergeCell ref="W217:W219"/>
    <mergeCell ref="X217:X219"/>
    <mergeCell ref="X78:X80"/>
    <mergeCell ref="X208:X210"/>
    <mergeCell ref="X161:X163"/>
    <mergeCell ref="V190:V192"/>
    <mergeCell ref="V187:V189"/>
    <mergeCell ref="X152:X154"/>
    <mergeCell ref="U211:U213"/>
    <mergeCell ref="V211:V213"/>
    <mergeCell ref="W211:W213"/>
    <mergeCell ref="X173:X175"/>
    <mergeCell ref="U187:U189"/>
    <mergeCell ref="X114:X116"/>
    <mergeCell ref="X155:X157"/>
    <mergeCell ref="X178:X180"/>
    <mergeCell ref="W178:W180"/>
    <mergeCell ref="X75:X77"/>
    <mergeCell ref="W131:W133"/>
    <mergeCell ref="W147:W148"/>
    <mergeCell ref="W96:W98"/>
    <mergeCell ref="U184:U186"/>
    <mergeCell ref="V173:V175"/>
    <mergeCell ref="X147:X148"/>
    <mergeCell ref="W190:W192"/>
    <mergeCell ref="V208:V210"/>
    <mergeCell ref="V249:V251"/>
    <mergeCell ref="W75:W77"/>
    <mergeCell ref="V81:V83"/>
    <mergeCell ref="X143:X145"/>
    <mergeCell ref="X99:X101"/>
    <mergeCell ref="V178:V180"/>
    <mergeCell ref="X211:X213"/>
    <mergeCell ref="W81:W83"/>
    <mergeCell ref="X164:X166"/>
    <mergeCell ref="X167:X169"/>
    <mergeCell ref="W196:W198"/>
    <mergeCell ref="T134:T136"/>
    <mergeCell ref="U190:U192"/>
    <mergeCell ref="T152:T154"/>
    <mergeCell ref="U158:U160"/>
    <mergeCell ref="V184:V186"/>
    <mergeCell ref="V147:V148"/>
    <mergeCell ref="X193:X195"/>
    <mergeCell ref="X158:X160"/>
    <mergeCell ref="X149:X151"/>
    <mergeCell ref="W87:W89"/>
    <mergeCell ref="U87:U89"/>
    <mergeCell ref="U90:U92"/>
    <mergeCell ref="V161:V163"/>
    <mergeCell ref="X87:X89"/>
    <mergeCell ref="W143:W145"/>
    <mergeCell ref="W149:W151"/>
    <mergeCell ref="W140:W142"/>
    <mergeCell ref="U193:U195"/>
    <mergeCell ref="V54:V56"/>
    <mergeCell ref="W57:W59"/>
    <mergeCell ref="X196:X198"/>
    <mergeCell ref="X199:X201"/>
    <mergeCell ref="X140:X142"/>
    <mergeCell ref="V246:V248"/>
    <mergeCell ref="X240:X242"/>
    <mergeCell ref="X190:X192"/>
    <mergeCell ref="W237:W239"/>
    <mergeCell ref="V237:V239"/>
    <mergeCell ref="V231:V233"/>
    <mergeCell ref="V131:V133"/>
    <mergeCell ref="W114:W116"/>
    <mergeCell ref="V234:V236"/>
    <mergeCell ref="V137:V139"/>
    <mergeCell ref="V120:V122"/>
    <mergeCell ref="W120:W122"/>
    <mergeCell ref="X120:X122"/>
    <mergeCell ref="V240:V242"/>
    <mergeCell ref="X237:X239"/>
    <mergeCell ref="W187:W189"/>
    <mergeCell ref="V126:V128"/>
    <mergeCell ref="V134:V136"/>
    <mergeCell ref="V140:V142"/>
    <mergeCell ref="V196:V198"/>
    <mergeCell ref="V225:V227"/>
    <mergeCell ref="W199:W201"/>
    <mergeCell ref="X57:X59"/>
    <mergeCell ref="X66:X68"/>
    <mergeCell ref="X69:X71"/>
    <mergeCell ref="W54:W56"/>
    <mergeCell ref="X84:X86"/>
    <mergeCell ref="W366:W368"/>
    <mergeCell ref="W363:W365"/>
    <mergeCell ref="W321:W323"/>
    <mergeCell ref="W330:W332"/>
    <mergeCell ref="W333:W335"/>
    <mergeCell ref="X131:X133"/>
    <mergeCell ref="W298:W300"/>
    <mergeCell ref="W280:W282"/>
    <mergeCell ref="W283:W285"/>
    <mergeCell ref="W286:W288"/>
    <mergeCell ref="W289:W291"/>
    <mergeCell ref="W292:W294"/>
    <mergeCell ref="W295:W297"/>
    <mergeCell ref="W261:W263"/>
    <mergeCell ref="W266:W268"/>
    <mergeCell ref="W240:W242"/>
    <mergeCell ref="W243:W245"/>
    <mergeCell ref="W246:W248"/>
    <mergeCell ref="X266:X268"/>
    <mergeCell ref="X249:X251"/>
    <mergeCell ref="W249:W251"/>
    <mergeCell ref="X246:X248"/>
    <mergeCell ref="W152:W154"/>
    <mergeCell ref="W155:W157"/>
    <mergeCell ref="W158:W160"/>
    <mergeCell ref="W161:W163"/>
    <mergeCell ref="W173:W175"/>
    <mergeCell ref="X272:X274"/>
    <mergeCell ref="X345:X347"/>
    <mergeCell ref="X363:X365"/>
    <mergeCell ref="X348:X350"/>
    <mergeCell ref="W342:W344"/>
    <mergeCell ref="E272:E274"/>
    <mergeCell ref="E283:E285"/>
    <mergeCell ref="E269:E271"/>
    <mergeCell ref="D283:D285"/>
    <mergeCell ref="E289:E291"/>
    <mergeCell ref="D261:D263"/>
    <mergeCell ref="D266:D268"/>
    <mergeCell ref="C289:C291"/>
    <mergeCell ref="D289:D291"/>
    <mergeCell ref="A278:B278"/>
    <mergeCell ref="B286:B288"/>
    <mergeCell ref="B269:B271"/>
    <mergeCell ref="B280:B282"/>
    <mergeCell ref="B283:B285"/>
    <mergeCell ref="C269:C271"/>
    <mergeCell ref="C295:C297"/>
    <mergeCell ref="B289:B291"/>
    <mergeCell ref="E292:E294"/>
    <mergeCell ref="E266:E268"/>
    <mergeCell ref="B301:B303"/>
    <mergeCell ref="A301:A303"/>
    <mergeCell ref="E301:E303"/>
    <mergeCell ref="B292:B294"/>
    <mergeCell ref="B295:B297"/>
    <mergeCell ref="A292:A294"/>
    <mergeCell ref="A298:A300"/>
    <mergeCell ref="T275:T277"/>
    <mergeCell ref="R280:R282"/>
    <mergeCell ref="Q298:Q300"/>
    <mergeCell ref="T292:T294"/>
    <mergeCell ref="A264:B264"/>
    <mergeCell ref="B272:B274"/>
    <mergeCell ref="A265:B265"/>
    <mergeCell ref="A246:A248"/>
    <mergeCell ref="A275:B277"/>
    <mergeCell ref="A252:A254"/>
    <mergeCell ref="E246:E248"/>
    <mergeCell ref="A279:B279"/>
    <mergeCell ref="E275:E277"/>
    <mergeCell ref="A272:A274"/>
    <mergeCell ref="T283:T285"/>
    <mergeCell ref="S298:S300"/>
    <mergeCell ref="C283:C285"/>
    <mergeCell ref="S283:S285"/>
    <mergeCell ref="T246:T248"/>
    <mergeCell ref="B298:B300"/>
    <mergeCell ref="E255:E257"/>
    <mergeCell ref="D286:D288"/>
    <mergeCell ref="P255:P257"/>
    <mergeCell ref="Q255:Q257"/>
    <mergeCell ref="R255:R257"/>
    <mergeCell ref="X336:X338"/>
    <mergeCell ref="X292:X294"/>
    <mergeCell ref="U289:U291"/>
    <mergeCell ref="S252:S254"/>
    <mergeCell ref="W269:W271"/>
    <mergeCell ref="U269:U271"/>
    <mergeCell ref="U261:U263"/>
    <mergeCell ref="U266:U268"/>
    <mergeCell ref="Q269:Q271"/>
    <mergeCell ref="P261:P263"/>
    <mergeCell ref="R261:R263"/>
    <mergeCell ref="U275:U277"/>
    <mergeCell ref="T272:T274"/>
    <mergeCell ref="T261:T263"/>
    <mergeCell ref="Q261:Q263"/>
    <mergeCell ref="U286:U288"/>
    <mergeCell ref="T280:T282"/>
    <mergeCell ref="Q283:Q285"/>
    <mergeCell ref="W275:W277"/>
    <mergeCell ref="R252:R254"/>
    <mergeCell ref="V316:V318"/>
    <mergeCell ref="P252:P254"/>
    <mergeCell ref="X269:X271"/>
    <mergeCell ref="U272:U274"/>
    <mergeCell ref="V272:V274"/>
    <mergeCell ref="V261:V263"/>
    <mergeCell ref="Q289:Q291"/>
    <mergeCell ref="U292:U294"/>
    <mergeCell ref="V275:V277"/>
    <mergeCell ref="X261:X263"/>
    <mergeCell ref="V252:V254"/>
    <mergeCell ref="W252:W254"/>
    <mergeCell ref="U280:U282"/>
    <mergeCell ref="P269:P271"/>
    <mergeCell ref="R301:R303"/>
    <mergeCell ref="R289:R291"/>
    <mergeCell ref="R295:R297"/>
    <mergeCell ref="S261:S263"/>
    <mergeCell ref="P289:P291"/>
    <mergeCell ref="P295:P297"/>
    <mergeCell ref="Q266:Q268"/>
    <mergeCell ref="P280:P282"/>
    <mergeCell ref="Q275:Q277"/>
    <mergeCell ref="T289:T291"/>
    <mergeCell ref="V298:V300"/>
    <mergeCell ref="S292:S294"/>
    <mergeCell ref="P292:P294"/>
    <mergeCell ref="Q292:Q294"/>
    <mergeCell ref="R292:R294"/>
    <mergeCell ref="R275:R277"/>
    <mergeCell ref="S269:S271"/>
    <mergeCell ref="P298:P300"/>
    <mergeCell ref="P283:P285"/>
    <mergeCell ref="U295:U297"/>
    <mergeCell ref="V292:V294"/>
    <mergeCell ref="S289:S291"/>
    <mergeCell ref="S295:S297"/>
    <mergeCell ref="X255:X257"/>
    <mergeCell ref="W354:W356"/>
    <mergeCell ref="X354:X356"/>
    <mergeCell ref="T266:T268"/>
    <mergeCell ref="S275:S277"/>
    <mergeCell ref="R269:R271"/>
    <mergeCell ref="X289:X291"/>
    <mergeCell ref="X321:X323"/>
    <mergeCell ref="X324:X326"/>
    <mergeCell ref="X327:X329"/>
    <mergeCell ref="T351:T353"/>
    <mergeCell ref="U351:U353"/>
    <mergeCell ref="V351:V353"/>
    <mergeCell ref="W351:W353"/>
    <mergeCell ref="X351:X353"/>
    <mergeCell ref="Q295:Q297"/>
    <mergeCell ref="U298:U300"/>
    <mergeCell ref="W348:W350"/>
    <mergeCell ref="W345:W347"/>
    <mergeCell ref="V333:V335"/>
    <mergeCell ref="U336:U338"/>
    <mergeCell ref="V336:V338"/>
    <mergeCell ref="T298:T300"/>
    <mergeCell ref="V345:V347"/>
    <mergeCell ref="X330:X332"/>
    <mergeCell ref="Q286:Q288"/>
    <mergeCell ref="S266:S268"/>
    <mergeCell ref="V283:V285"/>
    <mergeCell ref="V269:V271"/>
    <mergeCell ref="V286:V288"/>
    <mergeCell ref="V301:V303"/>
    <mergeCell ref="V289:V291"/>
    <mergeCell ref="Z158:Z160"/>
    <mergeCell ref="Z161:Z163"/>
    <mergeCell ref="Z164:Z166"/>
    <mergeCell ref="Z9:Z13"/>
    <mergeCell ref="Z18:Z20"/>
    <mergeCell ref="Z21:Z23"/>
    <mergeCell ref="Z24:Z26"/>
    <mergeCell ref="Z28:Z29"/>
    <mergeCell ref="Z30:Z32"/>
    <mergeCell ref="Z33:Z35"/>
    <mergeCell ref="Z36:Z38"/>
    <mergeCell ref="Z39:Z41"/>
    <mergeCell ref="Z42:Z44"/>
    <mergeCell ref="Z46:Z47"/>
    <mergeCell ref="Z48:Z50"/>
    <mergeCell ref="Z51:Z53"/>
    <mergeCell ref="Z54:Z56"/>
    <mergeCell ref="Z57:Z59"/>
    <mergeCell ref="Z60:Z62"/>
    <mergeCell ref="Z64:Z65"/>
    <mergeCell ref="Z286:Z288"/>
    <mergeCell ref="Z214:Z216"/>
    <mergeCell ref="Z217:Z219"/>
    <mergeCell ref="Z220:Z222"/>
    <mergeCell ref="Z225:Z227"/>
    <mergeCell ref="Z228:Z230"/>
    <mergeCell ref="Z231:Z233"/>
    <mergeCell ref="Z120:Z122"/>
    <mergeCell ref="Z167:Z169"/>
    <mergeCell ref="Z173:Z175"/>
    <mergeCell ref="Z178:Z180"/>
    <mergeCell ref="Z66:Z68"/>
    <mergeCell ref="Z69:Z71"/>
    <mergeCell ref="Z72:Z74"/>
    <mergeCell ref="Z75:Z77"/>
    <mergeCell ref="Z78:Z80"/>
    <mergeCell ref="Z81:Z83"/>
    <mergeCell ref="Z84:Z86"/>
    <mergeCell ref="Z87:Z89"/>
    <mergeCell ref="Z90:Z92"/>
    <mergeCell ref="Z93:Z95"/>
    <mergeCell ref="Z96:Z98"/>
    <mergeCell ref="Z99:Z101"/>
    <mergeCell ref="Z102:Z104"/>
    <mergeCell ref="Z105:Z107"/>
    <mergeCell ref="Z108:Z110"/>
    <mergeCell ref="Z111:Z113"/>
    <mergeCell ref="Z114:Z116"/>
    <mergeCell ref="Z123:Z125"/>
    <mergeCell ref="Z149:Z151"/>
    <mergeCell ref="Z152:Z154"/>
    <mergeCell ref="Z155:Z157"/>
    <mergeCell ref="Z348:Z350"/>
    <mergeCell ref="Z351:Z353"/>
    <mergeCell ref="Z354:Z356"/>
    <mergeCell ref="Z357:Z359"/>
    <mergeCell ref="Z363:Z365"/>
    <mergeCell ref="Z366:Z368"/>
    <mergeCell ref="Z339:Z341"/>
    <mergeCell ref="Z342:Z344"/>
    <mergeCell ref="Z181:Z183"/>
    <mergeCell ref="Z184:Z186"/>
    <mergeCell ref="Z187:Z189"/>
    <mergeCell ref="Z190:Z192"/>
    <mergeCell ref="Z193:Z195"/>
    <mergeCell ref="Z196:Z198"/>
    <mergeCell ref="Z199:Z201"/>
    <mergeCell ref="Z202:Z204"/>
    <mergeCell ref="Z205:Z207"/>
    <mergeCell ref="Z234:Z236"/>
    <mergeCell ref="Z345:Z347"/>
    <mergeCell ref="Z237:Z239"/>
    <mergeCell ref="Z211:Z213"/>
    <mergeCell ref="Z240:Z242"/>
    <mergeCell ref="Z243:Z245"/>
    <mergeCell ref="Z246:Z248"/>
    <mergeCell ref="Z249:Z251"/>
    <mergeCell ref="Z252:Z254"/>
    <mergeCell ref="Z255:Z257"/>
    <mergeCell ref="Z258:Z260"/>
    <mergeCell ref="Z261:Z263"/>
    <mergeCell ref="Z266:Z268"/>
    <mergeCell ref="Z269:Z271"/>
    <mergeCell ref="Z272:Z274"/>
    <mergeCell ref="Z289:Z291"/>
    <mergeCell ref="Z292:Z294"/>
    <mergeCell ref="Z295:Z297"/>
    <mergeCell ref="Z298:Z300"/>
    <mergeCell ref="Z301:Z303"/>
    <mergeCell ref="Z304:Z306"/>
    <mergeCell ref="Z307:Z309"/>
    <mergeCell ref="Z316:Z318"/>
    <mergeCell ref="Z321:Z323"/>
    <mergeCell ref="Z324:Z326"/>
    <mergeCell ref="Z327:Z329"/>
    <mergeCell ref="Z330:Z332"/>
    <mergeCell ref="Z333:Z335"/>
    <mergeCell ref="Z336:Z338"/>
    <mergeCell ref="S117:S119"/>
    <mergeCell ref="T117:T119"/>
    <mergeCell ref="U117:U119"/>
    <mergeCell ref="V117:V119"/>
    <mergeCell ref="W117:W119"/>
    <mergeCell ref="X117:X119"/>
    <mergeCell ref="Z117:Z119"/>
    <mergeCell ref="Z208:Z210"/>
    <mergeCell ref="Z126:Z128"/>
    <mergeCell ref="Z131:Z133"/>
    <mergeCell ref="Z134:Z136"/>
    <mergeCell ref="Z137:Z139"/>
    <mergeCell ref="Z140:Z142"/>
    <mergeCell ref="Z143:Z145"/>
    <mergeCell ref="Z147:Z148"/>
    <mergeCell ref="Z275:Z277"/>
    <mergeCell ref="Z280:Z282"/>
    <mergeCell ref="Z283:Z285"/>
    <mergeCell ref="N9:N13"/>
    <mergeCell ref="Y9:Y13"/>
    <mergeCell ref="Y18:Y20"/>
    <mergeCell ref="Y21:Y23"/>
    <mergeCell ref="Y24:Y26"/>
    <mergeCell ref="Y28:Y29"/>
    <mergeCell ref="Y30:Y32"/>
    <mergeCell ref="Y33:Y35"/>
    <mergeCell ref="Y36:Y38"/>
    <mergeCell ref="Y39:Y41"/>
    <mergeCell ref="Y42:Y44"/>
    <mergeCell ref="Y46:Y47"/>
    <mergeCell ref="Y48:Y50"/>
    <mergeCell ref="Y51:Y53"/>
    <mergeCell ref="Y54:Y56"/>
    <mergeCell ref="Y57:Y59"/>
    <mergeCell ref="R6:Z7"/>
    <mergeCell ref="S8:Z8"/>
    <mergeCell ref="X24:X26"/>
    <mergeCell ref="X9:X13"/>
    <mergeCell ref="T9:T13"/>
    <mergeCell ref="X36:X38"/>
    <mergeCell ref="W48:W50"/>
    <mergeCell ref="W36:W38"/>
    <mergeCell ref="X42:X44"/>
    <mergeCell ref="V51:V53"/>
    <mergeCell ref="R33:R35"/>
    <mergeCell ref="S33:S35"/>
    <mergeCell ref="V39:V41"/>
    <mergeCell ref="V42:V44"/>
    <mergeCell ref="X48:X50"/>
    <mergeCell ref="V48:V50"/>
    <mergeCell ref="Y60:Y62"/>
    <mergeCell ref="Y64:Y65"/>
    <mergeCell ref="Y66:Y68"/>
    <mergeCell ref="Y69:Y71"/>
    <mergeCell ref="Y72:Y74"/>
    <mergeCell ref="Y75:Y77"/>
    <mergeCell ref="Y78:Y80"/>
    <mergeCell ref="Y81:Y83"/>
    <mergeCell ref="Y84:Y86"/>
    <mergeCell ref="Y87:Y89"/>
    <mergeCell ref="Y90:Y92"/>
    <mergeCell ref="Y93:Y95"/>
    <mergeCell ref="Y96:Y98"/>
    <mergeCell ref="Y99:Y101"/>
    <mergeCell ref="Y102:Y104"/>
    <mergeCell ref="Y105:Y107"/>
    <mergeCell ref="Y108:Y110"/>
    <mergeCell ref="Y111:Y113"/>
    <mergeCell ref="Y114:Y116"/>
    <mergeCell ref="Y117:Y119"/>
    <mergeCell ref="Y120:Y122"/>
    <mergeCell ref="Y123:Y125"/>
    <mergeCell ref="Y126:Y128"/>
    <mergeCell ref="Y131:Y133"/>
    <mergeCell ref="Y134:Y136"/>
    <mergeCell ref="Y137:Y139"/>
    <mergeCell ref="Y140:Y142"/>
    <mergeCell ref="Y143:Y145"/>
    <mergeCell ref="Y147:Y148"/>
    <mergeCell ref="Y149:Y151"/>
    <mergeCell ref="Y152:Y154"/>
    <mergeCell ref="Y155:Y157"/>
    <mergeCell ref="Y158:Y160"/>
    <mergeCell ref="Y161:Y163"/>
    <mergeCell ref="Y164:Y166"/>
    <mergeCell ref="Y167:Y169"/>
    <mergeCell ref="Y170:Y172"/>
    <mergeCell ref="Y173:Y175"/>
    <mergeCell ref="Y178:Y180"/>
    <mergeCell ref="Y181:Y183"/>
    <mergeCell ref="Y184:Y186"/>
    <mergeCell ref="Y187:Y189"/>
    <mergeCell ref="Y190:Y192"/>
    <mergeCell ref="Y193:Y195"/>
    <mergeCell ref="Y196:Y198"/>
    <mergeCell ref="Y199:Y201"/>
    <mergeCell ref="Y202:Y204"/>
    <mergeCell ref="Y205:Y207"/>
    <mergeCell ref="Y208:Y210"/>
    <mergeCell ref="Y211:Y213"/>
    <mergeCell ref="Y214:Y216"/>
    <mergeCell ref="Y217:Y219"/>
    <mergeCell ref="Y220:Y222"/>
    <mergeCell ref="Y225:Y227"/>
    <mergeCell ref="Y228:Y230"/>
    <mergeCell ref="Y231:Y233"/>
    <mergeCell ref="Y234:Y236"/>
    <mergeCell ref="Y237:Y239"/>
    <mergeCell ref="Y240:Y242"/>
    <mergeCell ref="Y243:Y245"/>
    <mergeCell ref="Y246:Y248"/>
    <mergeCell ref="Y249:Y251"/>
    <mergeCell ref="Y252:Y254"/>
    <mergeCell ref="Y255:Y257"/>
    <mergeCell ref="Y258:Y260"/>
    <mergeCell ref="Y261:Y263"/>
    <mergeCell ref="Y266:Y268"/>
    <mergeCell ref="Y269:Y271"/>
    <mergeCell ref="Y327:Y329"/>
    <mergeCell ref="Y330:Y332"/>
    <mergeCell ref="Y333:Y335"/>
    <mergeCell ref="Y336:Y338"/>
    <mergeCell ref="Y339:Y341"/>
    <mergeCell ref="Y342:Y344"/>
    <mergeCell ref="Y345:Y347"/>
    <mergeCell ref="Y348:Y350"/>
    <mergeCell ref="Y351:Y353"/>
    <mergeCell ref="Y354:Y356"/>
    <mergeCell ref="Y357:Y359"/>
    <mergeCell ref="Y360:Y362"/>
    <mergeCell ref="Y363:Y365"/>
    <mergeCell ref="Y366:Y368"/>
    <mergeCell ref="Y272:Y274"/>
    <mergeCell ref="Y275:Y277"/>
    <mergeCell ref="Y280:Y282"/>
    <mergeCell ref="Y283:Y285"/>
    <mergeCell ref="Y286:Y288"/>
    <mergeCell ref="Y289:Y291"/>
    <mergeCell ref="Y292:Y294"/>
    <mergeCell ref="Y295:Y297"/>
    <mergeCell ref="Y298:Y300"/>
    <mergeCell ref="Y301:Y303"/>
    <mergeCell ref="Y304:Y306"/>
    <mergeCell ref="Y307:Y309"/>
    <mergeCell ref="Y310:Y312"/>
    <mergeCell ref="Y313:Y315"/>
    <mergeCell ref="Y316:Y318"/>
    <mergeCell ref="Y321:Y323"/>
    <mergeCell ref="Y324:Y326"/>
  </mergeCells>
  <pageMargins left="0.78740157480314965" right="0.78740157480314965" top="1.1023622047244095" bottom="0.59055118110236227" header="0" footer="0"/>
  <pageSetup paperSize="9" scale="68" orientation="landscape" r:id="rId1"/>
  <rowBreaks count="39" manualBreakCount="39">
    <brk id="26" max="23" man="1"/>
    <brk id="35" max="23" man="1"/>
    <brk id="44" max="23" man="1"/>
    <brk id="50" max="23" man="1"/>
    <brk id="56" max="23" man="1"/>
    <brk id="62" max="23" man="1"/>
    <brk id="68" max="23" man="1"/>
    <brk id="92" max="23" man="1"/>
    <brk id="101" max="23" man="1"/>
    <brk id="107" max="23" man="1"/>
    <brk id="113" max="23" man="1"/>
    <brk id="116" max="23" man="1"/>
    <brk id="122" max="23" man="1"/>
    <brk id="128" max="23" man="1"/>
    <brk id="133" max="23" man="1"/>
    <brk id="145" max="23" man="1"/>
    <brk id="166" max="23" man="1"/>
    <brk id="172" max="23" man="1"/>
    <brk id="180" max="23" man="1"/>
    <brk id="189" max="23" man="1"/>
    <brk id="198" max="23" man="1"/>
    <brk id="201" max="23" man="1"/>
    <brk id="207" max="23" man="1"/>
    <brk id="210" max="23" man="1"/>
    <brk id="213" max="23" man="1"/>
    <brk id="219" max="23" man="1"/>
    <brk id="239" max="23" man="1"/>
    <brk id="245" max="23" man="1"/>
    <brk id="257" max="23" man="1"/>
    <brk id="265" max="23" man="1"/>
    <brk id="274" max="23" man="1"/>
    <brk id="282" max="23" man="1"/>
    <brk id="306" max="23" man="1"/>
    <brk id="319" max="25" man="1"/>
    <brk id="323" max="25" man="1"/>
    <brk id="329" max="25" man="1"/>
    <brk id="356" max="25" man="1"/>
    <brk id="362" max="25" man="1"/>
    <brk id="365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2025-06-25T05:42:00Z</dcterms:modified>
</cp:coreProperties>
</file>