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12024" sheetId="4" r:id="rId1"/>
    <sheet name="Лист2" sheetId="2" r:id="rId2"/>
    <sheet name="Лист3" sheetId="3" r:id="rId3"/>
  </sheets>
  <definedNames>
    <definedName name="_xlnm._FilterDatabase" localSheetId="0" hidden="1">'112024'!$A$16:$Z$16</definedName>
    <definedName name="_xlnm.Print_Titles" localSheetId="0">'112024'!$6:$15</definedName>
    <definedName name="_xlnm.Print_Area" localSheetId="0">'112024'!$A$1:$Z$75</definedName>
  </definedNames>
  <calcPr calcId="145621" iterate="1"/>
</workbook>
</file>

<file path=xl/calcChain.xml><?xml version="1.0" encoding="utf-8"?>
<calcChain xmlns="http://schemas.openxmlformats.org/spreadsheetml/2006/main">
  <c r="L48" i="4" l="1"/>
  <c r="M48" i="4"/>
  <c r="N48" i="4"/>
  <c r="L47" i="4"/>
  <c r="M47" i="4"/>
  <c r="N47" i="4"/>
  <c r="K48" i="4"/>
  <c r="K47" i="4"/>
  <c r="K46" i="4"/>
  <c r="R58" i="4"/>
  <c r="R55" i="4"/>
  <c r="R67" i="4"/>
  <c r="I67" i="4"/>
  <c r="J67" i="4"/>
  <c r="K67" i="4"/>
  <c r="L67" i="4"/>
  <c r="M67" i="4"/>
  <c r="N67" i="4"/>
  <c r="H67" i="4"/>
  <c r="G67" i="4" s="1"/>
  <c r="G68" i="4"/>
  <c r="G69" i="4"/>
  <c r="L27" i="4" l="1"/>
  <c r="M46" i="4" l="1"/>
  <c r="G65" i="4"/>
  <c r="R64" i="4"/>
  <c r="R61" i="4"/>
  <c r="R52" i="4"/>
  <c r="R49" i="4"/>
  <c r="R31" i="4"/>
  <c r="I64" i="4"/>
  <c r="J64" i="4"/>
  <c r="K64" i="4"/>
  <c r="L64" i="4"/>
  <c r="M64" i="4"/>
  <c r="N64" i="4"/>
  <c r="H64" i="4"/>
  <c r="G66" i="4"/>
  <c r="G63" i="4"/>
  <c r="O75" i="4"/>
  <c r="O73" i="4" s="1"/>
  <c r="O70" i="4"/>
  <c r="G62" i="4"/>
  <c r="O61" i="4"/>
  <c r="N61" i="4"/>
  <c r="M61" i="4"/>
  <c r="L61" i="4"/>
  <c r="K61" i="4"/>
  <c r="J61" i="4"/>
  <c r="I61" i="4"/>
  <c r="H61" i="4"/>
  <c r="G61" i="4"/>
  <c r="G60" i="4"/>
  <c r="G59" i="4"/>
  <c r="O58" i="4"/>
  <c r="N58" i="4"/>
  <c r="M58" i="4"/>
  <c r="L58" i="4"/>
  <c r="K58" i="4"/>
  <c r="J58" i="4"/>
  <c r="I58" i="4"/>
  <c r="H58" i="4"/>
  <c r="G57" i="4"/>
  <c r="G56" i="4"/>
  <c r="O55" i="4"/>
  <c r="N55" i="4"/>
  <c r="M55" i="4"/>
  <c r="L55" i="4"/>
  <c r="K55" i="4"/>
  <c r="J55" i="4"/>
  <c r="I55" i="4"/>
  <c r="H55" i="4"/>
  <c r="G55" i="4" s="1"/>
  <c r="G54" i="4"/>
  <c r="G53" i="4"/>
  <c r="O52" i="4"/>
  <c r="N52" i="4"/>
  <c r="M52" i="4"/>
  <c r="L52" i="4"/>
  <c r="K52" i="4"/>
  <c r="J52" i="4"/>
  <c r="I52" i="4"/>
  <c r="H52" i="4"/>
  <c r="G52" i="4" s="1"/>
  <c r="G51" i="4"/>
  <c r="G50" i="4"/>
  <c r="O49" i="4"/>
  <c r="N49" i="4"/>
  <c r="M49" i="4"/>
  <c r="L49" i="4"/>
  <c r="G49" i="4" s="1"/>
  <c r="K49" i="4"/>
  <c r="J49" i="4"/>
  <c r="I49" i="4"/>
  <c r="H49" i="4"/>
  <c r="O48" i="4"/>
  <c r="J48" i="4"/>
  <c r="J46" i="4" s="1"/>
  <c r="I48" i="4"/>
  <c r="H48" i="4"/>
  <c r="G48" i="4" s="1"/>
  <c r="O47" i="4"/>
  <c r="J47" i="4"/>
  <c r="I47" i="4"/>
  <c r="H47" i="4"/>
  <c r="I46" i="4"/>
  <c r="M45" i="4"/>
  <c r="K45" i="4"/>
  <c r="I45" i="4"/>
  <c r="I72" i="4" s="1"/>
  <c r="I75" i="4" s="1"/>
  <c r="N44" i="4"/>
  <c r="K44" i="4"/>
  <c r="J44" i="4"/>
  <c r="I44" i="4"/>
  <c r="H44" i="4"/>
  <c r="I43" i="4"/>
  <c r="G42" i="4"/>
  <c r="G41" i="4"/>
  <c r="N40" i="4"/>
  <c r="M40" i="4"/>
  <c r="L40" i="4"/>
  <c r="K40" i="4"/>
  <c r="J40" i="4"/>
  <c r="I40" i="4"/>
  <c r="H40" i="4"/>
  <c r="G40" i="4"/>
  <c r="G39" i="4"/>
  <c r="G38" i="4"/>
  <c r="N37" i="4"/>
  <c r="M37" i="4"/>
  <c r="L37" i="4"/>
  <c r="K37" i="4"/>
  <c r="J37" i="4"/>
  <c r="I37" i="4"/>
  <c r="H37" i="4"/>
  <c r="G37" i="4"/>
  <c r="G36" i="4"/>
  <c r="G35" i="4"/>
  <c r="O34" i="4"/>
  <c r="N34" i="4"/>
  <c r="M34" i="4"/>
  <c r="L34" i="4"/>
  <c r="K34" i="4"/>
  <c r="J34" i="4"/>
  <c r="I34" i="4"/>
  <c r="H34" i="4"/>
  <c r="G34" i="4" s="1"/>
  <c r="G33" i="4"/>
  <c r="G32" i="4"/>
  <c r="O31" i="4"/>
  <c r="N31" i="4"/>
  <c r="M31" i="4"/>
  <c r="L31" i="4"/>
  <c r="K31" i="4"/>
  <c r="J31" i="4"/>
  <c r="I31" i="4"/>
  <c r="H31" i="4"/>
  <c r="G31" i="4"/>
  <c r="G30" i="4"/>
  <c r="G29" i="4"/>
  <c r="O28" i="4"/>
  <c r="N28" i="4"/>
  <c r="M28" i="4"/>
  <c r="K28" i="4"/>
  <c r="J28" i="4"/>
  <c r="I28" i="4"/>
  <c r="H28" i="4"/>
  <c r="G28" i="4" s="1"/>
  <c r="O27" i="4"/>
  <c r="N27" i="4"/>
  <c r="N21" i="4" s="1"/>
  <c r="M27" i="4"/>
  <c r="K27" i="4"/>
  <c r="J27" i="4"/>
  <c r="I27" i="4"/>
  <c r="H27" i="4"/>
  <c r="O26" i="4"/>
  <c r="N26" i="4"/>
  <c r="N25" i="4" s="1"/>
  <c r="N19" i="4" s="1"/>
  <c r="M26" i="4"/>
  <c r="L25" i="4"/>
  <c r="K26" i="4"/>
  <c r="J26" i="4"/>
  <c r="J25" i="4" s="1"/>
  <c r="J19" i="4" s="1"/>
  <c r="I26" i="4"/>
  <c r="H26" i="4"/>
  <c r="G26" i="4" s="1"/>
  <c r="O25" i="4"/>
  <c r="M25" i="4"/>
  <c r="M19" i="4" s="1"/>
  <c r="K25" i="4"/>
  <c r="K19" i="4" s="1"/>
  <c r="I25" i="4"/>
  <c r="M21" i="4"/>
  <c r="L21" i="4"/>
  <c r="K21" i="4"/>
  <c r="J21" i="4"/>
  <c r="I21" i="4"/>
  <c r="H21" i="4"/>
  <c r="M20" i="4"/>
  <c r="K20" i="4"/>
  <c r="I20" i="4"/>
  <c r="I19" i="4"/>
  <c r="G58" i="4" l="1"/>
  <c r="G27" i="4"/>
  <c r="G47" i="4"/>
  <c r="K72" i="4"/>
  <c r="K75" i="4" s="1"/>
  <c r="G21" i="4"/>
  <c r="M72" i="4"/>
  <c r="M75" i="4" s="1"/>
  <c r="M44" i="4"/>
  <c r="M43" i="4" s="1"/>
  <c r="N46" i="4"/>
  <c r="G44" i="4"/>
  <c r="L46" i="4"/>
  <c r="G64" i="4"/>
  <c r="K43" i="4"/>
  <c r="I71" i="4"/>
  <c r="K71" i="4"/>
  <c r="K70" i="4" s="1"/>
  <c r="M71" i="4"/>
  <c r="M70" i="4" s="1"/>
  <c r="I74" i="4"/>
  <c r="I73" i="4" s="1"/>
  <c r="I70" i="4"/>
  <c r="K74" i="4"/>
  <c r="K73" i="4" s="1"/>
  <c r="M74" i="4"/>
  <c r="M73" i="4" s="1"/>
  <c r="H20" i="4"/>
  <c r="J20" i="4"/>
  <c r="J71" i="4" s="1"/>
  <c r="L71" i="4"/>
  <c r="L74" i="4" s="1"/>
  <c r="N20" i="4"/>
  <c r="N71" i="4" s="1"/>
  <c r="H25" i="4"/>
  <c r="H45" i="4"/>
  <c r="J45" i="4"/>
  <c r="L45" i="4"/>
  <c r="L72" i="4" s="1"/>
  <c r="N45" i="4"/>
  <c r="H46" i="4"/>
  <c r="L70" i="4" l="1"/>
  <c r="G46" i="4"/>
  <c r="L43" i="4"/>
  <c r="L75" i="4"/>
  <c r="L73" i="4" s="1"/>
  <c r="N74" i="4"/>
  <c r="J74" i="4"/>
  <c r="H43" i="4"/>
  <c r="H72" i="4"/>
  <c r="G45" i="4"/>
  <c r="N43" i="4"/>
  <c r="N72" i="4"/>
  <c r="N75" i="4" s="1"/>
  <c r="J43" i="4"/>
  <c r="J72" i="4"/>
  <c r="J75" i="4" s="1"/>
  <c r="G25" i="4"/>
  <c r="H19" i="4"/>
  <c r="G19" i="4" s="1"/>
  <c r="G20" i="4"/>
  <c r="H71" i="4"/>
  <c r="H75" i="4" l="1"/>
  <c r="G75" i="4" s="1"/>
  <c r="G72" i="4"/>
  <c r="J70" i="4"/>
  <c r="N70" i="4"/>
  <c r="H74" i="4"/>
  <c r="G71" i="4"/>
  <c r="H70" i="4"/>
  <c r="G43" i="4"/>
  <c r="J73" i="4"/>
  <c r="N73" i="4"/>
  <c r="G70" i="4" l="1"/>
  <c r="G74" i="4"/>
  <c r="H73" i="4"/>
  <c r="G73" i="4" s="1"/>
</calcChain>
</file>

<file path=xl/sharedStrings.xml><?xml version="1.0" encoding="utf-8"?>
<sst xmlns="http://schemas.openxmlformats.org/spreadsheetml/2006/main" count="274" uniqueCount="76">
  <si>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</si>
  <si>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</si>
  <si>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</si>
  <si>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</si>
  <si>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</si>
  <si>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</si>
  <si>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</si>
  <si>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</si>
  <si>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</si>
  <si>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</si>
  <si>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</si>
  <si>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Единица измере  ния</t>
  </si>
  <si>
    <t>Х</t>
  </si>
  <si>
    <t xml:space="preserve">с                      (год)         </t>
  </si>
  <si>
    <t>всего, из них расходы за счет: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</si>
  <si>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</si>
  <si>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</si>
  <si>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</si>
  <si>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2021 г.</t>
  </si>
  <si>
    <t>Объем (рублей)</t>
  </si>
  <si>
    <t>1.1</t>
  </si>
  <si>
    <t>1.1.1</t>
  </si>
  <si>
    <t>2.</t>
  </si>
  <si>
    <t>2.1</t>
  </si>
  <si>
    <t>2.1.1</t>
  </si>
  <si>
    <t xml:space="preserve">Приложение № 2
к муниципальной программе Русско-Полянского муниципального района Омской области "Развитие сельского хозяйства Русско-Полянского муниципального района Омской области" 
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</si>
  <si>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сельского хозяйства Русско-Полянского муниципального района Омской области" </t>
  </si>
  <si>
    <t>Цель муниципальной программы: "Устойчивое развитие сельских территорий Русско-Полянского муниципального района Омской области"</t>
  </si>
  <si>
    <t>Задача муниципальной программы: Создание благоприятных условий для развития агропромышленного комплекса на территории Русско-Полянского муниципального района</t>
  </si>
  <si>
    <t>Цель подпрограммы : Осуществление развития приоритетных подотраслей сельского хозяйства Русско-Полянского муниципального района</t>
  </si>
  <si>
    <t>Задача 1 подпрограммы  муниципальной программы: Обеспечение эффективной деятельности Управления сельского хозяйства Русско-Полянского муниципального района</t>
  </si>
  <si>
    <t>Основное мероприятие 1:  Устойчивое развитие сельского хозяйства  Русско-Полянского муниципального района Омской области</t>
  </si>
  <si>
    <t>Коэффициент обеспечения уровня софинансирования по мероприятиям господдержки сельхозтоваропроизводителей, софинансируемых из районного бюджета</t>
  </si>
  <si>
    <t>процент</t>
  </si>
  <si>
    <t>Количество проведенных мероприятий по отлову и содержанию безнадзорных животных,в год</t>
  </si>
  <si>
    <t>единиц</t>
  </si>
  <si>
    <t>1.1.2</t>
  </si>
  <si>
    <t>Задача 2 подпрограммы  муниципальной программы:  Повышение уровня жизни сельского населения</t>
  </si>
  <si>
    <t>Основное мероприятие 2 подпрограммы: Обеспечение финансовой поддержки приоритетных подотраслей сельского хозяйства муниципального района</t>
  </si>
  <si>
    <t>объем  инвестиций в основной капитал по отрасли сельское хозяйство</t>
  </si>
  <si>
    <t>млн.рублей</t>
  </si>
  <si>
    <t>2.1.2</t>
  </si>
  <si>
    <t>объем  субсидируемых кредитов</t>
  </si>
  <si>
    <t>2.1.3</t>
  </si>
  <si>
    <t>количество руководителей, специалистов и рабочих массовых профессий, прошедших повышение квалификации</t>
  </si>
  <si>
    <t>человек</t>
  </si>
  <si>
    <t>2.1.4</t>
  </si>
  <si>
    <t>количество молока, сданного гражданами, ведущими ЛПХ, на промышленную переработку</t>
  </si>
  <si>
    <t>тыс.тонн</t>
  </si>
  <si>
    <t xml:space="preserve">Мероприятие 1:      Руководство и управление в сфере установленных функций органов местного самоуправления Русско-Полянского муниципального района Омской области
</t>
  </si>
  <si>
    <t>Итого по подпрограмме муниципальной программы</t>
  </si>
  <si>
    <t>ВСЕГО по муниципальной программе</t>
  </si>
  <si>
    <t>Управление сельского хозяйства Русско-Полянского муниципального района Омской области</t>
  </si>
  <si>
    <t>х</t>
  </si>
  <si>
    <t>Мероприятие 2: Стимулирование развития приоритетных подотраслей агропромышленного комплекса и развитие малых форм хозяйствования  (обеспечение доступности кредитных ресурсов для граждан, ведущих личное подсобное хозяйство)</t>
  </si>
  <si>
    <t>Мероприятие 1: Проведение соревнований по направлениям сельскохозяйственного производства, а также награждений по результатам трудовой деятельности агропромышленного комплекса района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</si>
  <si>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</si>
  <si>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1.1.3</t>
  </si>
  <si>
    <t xml:space="preserve"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
</t>
  </si>
  <si>
    <t>2.1.5</t>
  </si>
  <si>
    <t>Мероприятие 5: Обеспечение доступности кредитных ресурсов для граждан, ведущих личное подсобное хозяйство</t>
  </si>
  <si>
    <t xml:space="preserve">количество граждан, ведущих личное подсобное хозяйство, получивших субсидию </t>
  </si>
  <si>
    <t>Доля средств использованных в отчетном году на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</si>
  <si>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процентов</t>
  </si>
  <si>
    <t xml:space="preserve">Мероприятие 2: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  
</t>
  </si>
  <si>
    <t>Мероприятие 4: Предоставление субсидии гражданам, ведущим личное подсобное хозяйство, на возмещение части затрат по производству молока</t>
  </si>
  <si>
    <t>Мероприятие 3: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</si>
  <si>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1.1.4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</si>
  <si>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</si>
  <si>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5: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</si>
  <si>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2.1.6</t>
  </si>
  <si>
    <t>Администрация Русско-Полянского муниципального района Омской области</t>
  </si>
  <si>
    <t>2.1.7</t>
  </si>
  <si>
    <t>Мероприятие 6: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"Тракторист-машинист сельскохозяйственного производства"</t>
  </si>
  <si>
    <t>Мероприятие 7:  Предоставление субсидий гражданам, ведущим личное подсобное хозяйство, на проиводство молока</t>
  </si>
  <si>
    <t xml:space="preserve">Приложение к постановлению Администрации Русско-Полянского муниципального района Омской области                     от 2 декабря 2024 г. № 970-п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</si>
</sst>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\ _₽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center" vertical="center" textRotation="90" wrapText="1"/>
    </xf>
    <xf numFmtId="165" fontId="6" fillId="2" borderId="1" xfId="0" applyNumberFormat="1" applyFont="1" applyFill="1" applyBorder="1" applyAlignment="1">
      <alignment vertical="center" textRotation="90"/>
    </xf>
    <xf numFmtId="0" fontId="5" fillId="2" borderId="13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165" fontId="6" fillId="2" borderId="1" xfId="0" applyNumberFormat="1" applyFont="1" applyFill="1" applyBorder="1" applyAlignment="1">
      <alignment horizontal="right" vertical="center" textRotation="90"/>
    </xf>
    <xf numFmtId="0" fontId="6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center" textRotation="90"/>
    </xf>
    <xf numFmtId="165" fontId="6" fillId="0" borderId="1" xfId="0" applyNumberFormat="1" applyFont="1" applyFill="1" applyBorder="1" applyAlignment="1">
      <alignment vertical="center" textRotation="90"/>
    </xf>
    <xf numFmtId="164" fontId="6" fillId="0" borderId="1" xfId="0" applyNumberFormat="1" applyFont="1" applyFill="1" applyBorder="1" applyAlignment="1">
      <alignment vertical="center" textRotation="90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right" vertical="center" textRotation="90"/>
    </xf>
    <xf numFmtId="0" fontId="1" fillId="0" borderId="0" xfId="0" applyFont="1" applyFill="1"/>
    <xf numFmtId="0" fontId="6" fillId="0" borderId="0" xfId="0" applyFont="1" applyFill="1"/>
    <xf numFmtId="0" fontId="5" fillId="0" borderId="1" xfId="0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textRotation="90"/>
    </xf>
    <xf numFmtId="0" fontId="6" fillId="0" borderId="0" xfId="0" applyFont="1" applyFill="1" applyAlignment="1">
      <alignment textRotation="90"/>
    </xf>
    <xf numFmtId="165" fontId="7" fillId="0" borderId="1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5" fillId="2" borderId="13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 vertical="top" textRotation="90"/>
    </xf>
    <xf numFmtId="2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textRotation="90"/>
    </xf>
    <xf numFmtId="2" fontId="6" fillId="0" borderId="1" xfId="0" applyNumberFormat="1" applyFont="1" applyFill="1" applyBorder="1" applyAlignment="1">
      <alignment horizontal="center" vertical="center" textRotation="90"/>
    </xf>
    <xf numFmtId="164" fontId="6" fillId="0" borderId="1" xfId="0" applyNumberFormat="1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 textRotation="90"/>
    </xf>
    <xf numFmtId="2" fontId="6" fillId="0" borderId="1" xfId="0" applyNumberFormat="1" applyFont="1" applyFill="1" applyBorder="1" applyAlignment="1">
      <alignment vertical="center" textRotation="90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 textRotation="9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textRotation="90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textRotation="90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center" textRotation="90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horizontal="center" vertical="center" textRotation="90"/>
    </xf>
    <xf numFmtId="0" fontId="6" fillId="0" borderId="5" xfId="0" applyFont="1" applyFill="1" applyBorder="1" applyAlignment="1">
      <alignment horizontal="center" vertical="center" textRotation="90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abSelected="1" topLeftCell="A2" zoomScaleNormal="100" zoomScaleSheetLayoutView="100" zoomScalePageLayoutView="91" workbookViewId="0">
      <selection activeCell="P2" sqref="P2:Z2"/>
    </sheetView>
  </sheetViews>
  <sheetFormatPr defaultRowHeight="11.25" x14ac:dyDescent="0.2"/>
  <cols>
    <col min="1" max="1" width="4.5703125" style="2" customWidth="1"/>
    <col min="2" max="2" width="37.28515625" style="2" customWidth="1"/>
    <col min="3" max="3" width="6" style="2" customWidth="1"/>
    <col min="4" max="4" width="6.85546875" style="2" customWidth="1"/>
    <col min="5" max="5" width="15.140625" style="2" customWidth="1"/>
    <col min="6" max="6" width="18.140625" style="2" customWidth="1"/>
    <col min="7" max="7" width="6.5703125" style="2" customWidth="1"/>
    <col min="8" max="8" width="2.85546875" style="2" customWidth="1"/>
    <col min="9" max="9" width="3.140625" style="28" customWidth="1"/>
    <col min="10" max="10" width="3" style="28" customWidth="1"/>
    <col min="11" max="11" width="3.42578125" style="32" customWidth="1"/>
    <col min="12" max="12" width="3" style="32" customWidth="1"/>
    <col min="13" max="13" width="3.42578125" style="32" customWidth="1"/>
    <col min="14" max="14" width="3.28515625" style="32" customWidth="1"/>
    <col min="15" max="15" width="3.28515625" style="32" hidden="1" customWidth="1"/>
    <col min="16" max="16" width="29.140625" style="28" customWidth="1"/>
    <col min="17" max="17" width="10" style="28" customWidth="1"/>
    <col min="18" max="18" width="9.140625" style="28"/>
    <col min="19" max="19" width="2.7109375" style="28" customWidth="1"/>
    <col min="20" max="20" width="2.85546875" style="28" customWidth="1"/>
    <col min="21" max="21" width="2.7109375" style="28" customWidth="1"/>
    <col min="22" max="22" width="2.85546875" style="28" customWidth="1"/>
    <col min="23" max="23" width="2.7109375" style="28" customWidth="1"/>
    <col min="24" max="24" width="2.85546875" style="28" customWidth="1"/>
    <col min="25" max="25" width="3" style="28" customWidth="1"/>
    <col min="26" max="26" width="3" style="2" hidden="1" customWidth="1"/>
    <col min="27" max="27" width="42.140625" style="1" customWidth="1"/>
    <col min="28" max="16384" width="9.140625" style="1"/>
  </cols>
  <sheetData>
    <row r="1" spans="1:26" ht="74.25" hidden="1" customHeight="1" x14ac:dyDescent="0.3"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</row>
    <row r="2" spans="1:26" ht="74.25" customHeight="1" x14ac:dyDescent="0.3">
      <c r="P2" s="58" t="s">
        <v>75</v>
      </c>
      <c r="Q2" s="58"/>
      <c r="R2" s="58"/>
      <c r="S2" s="58"/>
      <c r="T2" s="58"/>
      <c r="U2" s="58"/>
      <c r="V2" s="58"/>
      <c r="W2" s="58"/>
      <c r="X2" s="58"/>
      <c r="Y2" s="58"/>
      <c r="Z2" s="58"/>
    </row>
    <row r="3" spans="1:26" ht="121.5" customHeight="1" x14ac:dyDescent="0.3">
      <c r="P3" s="59" t="s">
        <v>25</v>
      </c>
      <c r="Q3" s="59"/>
      <c r="R3" s="59"/>
      <c r="S3" s="59"/>
      <c r="T3" s="59"/>
      <c r="U3" s="59"/>
      <c r="V3" s="59"/>
      <c r="W3" s="59"/>
      <c r="X3" s="59"/>
      <c r="Y3" s="44"/>
      <c r="Z3" s="38"/>
    </row>
    <row r="4" spans="1:26" ht="49.5" customHeight="1" x14ac:dyDescent="0.2">
      <c r="A4" s="60" t="s">
        <v>26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</row>
    <row r="5" spans="1:26" ht="11.25" customHeight="1" x14ac:dyDescent="0.2">
      <c r="A5" s="6"/>
      <c r="B5" s="7"/>
      <c r="C5" s="7"/>
      <c r="D5" s="7"/>
      <c r="E5" s="7"/>
      <c r="F5" s="7"/>
      <c r="G5" s="7"/>
      <c r="H5" s="7"/>
      <c r="I5" s="29"/>
      <c r="J5" s="29"/>
      <c r="K5" s="33"/>
      <c r="L5" s="33"/>
      <c r="M5" s="33"/>
      <c r="N5" s="33"/>
      <c r="O5" s="33"/>
      <c r="P5" s="29"/>
      <c r="Q5" s="29"/>
      <c r="R5" s="29"/>
      <c r="S5" s="29"/>
      <c r="T5" s="29"/>
      <c r="U5" s="29"/>
      <c r="V5" s="29"/>
      <c r="W5" s="29"/>
      <c r="X5" s="29"/>
      <c r="Y5" s="29"/>
      <c r="Z5" s="7"/>
    </row>
    <row r="6" spans="1:26" s="3" customFormat="1" ht="39.75" customHeight="1" x14ac:dyDescent="0.25">
      <c r="A6" s="61" t="s">
        <v>0</v>
      </c>
      <c r="B6" s="61" t="s">
        <v>1</v>
      </c>
      <c r="C6" s="61" t="s">
        <v>2</v>
      </c>
      <c r="D6" s="61"/>
      <c r="E6" s="62" t="s">
        <v>56</v>
      </c>
      <c r="F6" s="65" t="s">
        <v>4</v>
      </c>
      <c r="G6" s="66"/>
      <c r="H6" s="66"/>
      <c r="I6" s="66"/>
      <c r="J6" s="66"/>
      <c r="K6" s="66"/>
      <c r="L6" s="66"/>
      <c r="M6" s="66"/>
      <c r="N6" s="66"/>
      <c r="O6" s="67"/>
      <c r="P6" s="57" t="s">
        <v>8</v>
      </c>
      <c r="Q6" s="57"/>
      <c r="R6" s="57"/>
      <c r="S6" s="57"/>
      <c r="T6" s="57"/>
      <c r="U6" s="57"/>
      <c r="V6" s="57"/>
      <c r="W6" s="57"/>
      <c r="X6" s="57"/>
      <c r="Y6" s="57"/>
      <c r="Z6" s="16"/>
    </row>
    <row r="7" spans="1:26" s="4" customFormat="1" ht="3.75" customHeight="1" x14ac:dyDescent="0.2">
      <c r="A7" s="61"/>
      <c r="B7" s="61"/>
      <c r="C7" s="61" t="s">
        <v>13</v>
      </c>
      <c r="D7" s="61" t="s">
        <v>3</v>
      </c>
      <c r="E7" s="63"/>
      <c r="F7" s="77" t="s">
        <v>5</v>
      </c>
      <c r="G7" s="78" t="s">
        <v>19</v>
      </c>
      <c r="H7" s="79"/>
      <c r="I7" s="79"/>
      <c r="J7" s="79"/>
      <c r="K7" s="79"/>
      <c r="L7" s="79"/>
      <c r="M7" s="79"/>
      <c r="N7" s="79"/>
      <c r="O7" s="80"/>
      <c r="P7" s="57" t="s">
        <v>9</v>
      </c>
      <c r="Q7" s="57" t="s">
        <v>11</v>
      </c>
      <c r="R7" s="84" t="s">
        <v>10</v>
      </c>
      <c r="S7" s="84"/>
      <c r="T7" s="84"/>
      <c r="U7" s="84"/>
      <c r="V7" s="84"/>
      <c r="W7" s="84"/>
      <c r="X7" s="84"/>
      <c r="Y7" s="84"/>
      <c r="Z7" s="17"/>
    </row>
    <row r="8" spans="1:26" s="5" customFormat="1" ht="11.25" customHeight="1" x14ac:dyDescent="0.2">
      <c r="A8" s="61"/>
      <c r="B8" s="61"/>
      <c r="C8" s="61"/>
      <c r="D8" s="61"/>
      <c r="E8" s="63"/>
      <c r="F8" s="77"/>
      <c r="G8" s="81"/>
      <c r="H8" s="82"/>
      <c r="I8" s="82"/>
      <c r="J8" s="82"/>
      <c r="K8" s="82"/>
      <c r="L8" s="82"/>
      <c r="M8" s="82"/>
      <c r="N8" s="82"/>
      <c r="O8" s="83"/>
      <c r="P8" s="57"/>
      <c r="Q8" s="57"/>
      <c r="R8" s="84"/>
      <c r="S8" s="84"/>
      <c r="T8" s="84"/>
      <c r="U8" s="84"/>
      <c r="V8" s="84"/>
      <c r="W8" s="84"/>
      <c r="X8" s="84"/>
      <c r="Y8" s="84"/>
      <c r="Z8" s="18"/>
    </row>
    <row r="9" spans="1:26" s="5" customFormat="1" ht="55.5" customHeight="1" x14ac:dyDescent="0.2">
      <c r="A9" s="61"/>
      <c r="B9" s="61"/>
      <c r="C9" s="61"/>
      <c r="D9" s="61"/>
      <c r="E9" s="63"/>
      <c r="F9" s="77"/>
      <c r="G9" s="77" t="s">
        <v>6</v>
      </c>
      <c r="H9" s="85" t="s">
        <v>7</v>
      </c>
      <c r="I9" s="86"/>
      <c r="J9" s="86"/>
      <c r="K9" s="86"/>
      <c r="L9" s="86"/>
      <c r="M9" s="86"/>
      <c r="N9" s="86"/>
      <c r="O9" s="87"/>
      <c r="P9" s="57"/>
      <c r="Q9" s="57"/>
      <c r="R9" s="57" t="s">
        <v>15</v>
      </c>
      <c r="S9" s="57" t="s">
        <v>7</v>
      </c>
      <c r="T9" s="57"/>
      <c r="U9" s="57"/>
      <c r="V9" s="57"/>
      <c r="W9" s="57"/>
      <c r="X9" s="57"/>
      <c r="Y9" s="57"/>
      <c r="Z9" s="16"/>
    </row>
    <row r="10" spans="1:26" s="5" customFormat="1" ht="14.25" customHeight="1" x14ac:dyDescent="0.2">
      <c r="A10" s="61"/>
      <c r="B10" s="61"/>
      <c r="C10" s="61"/>
      <c r="D10" s="61"/>
      <c r="E10" s="63"/>
      <c r="F10" s="77"/>
      <c r="G10" s="77"/>
      <c r="H10" s="76">
        <v>2020</v>
      </c>
      <c r="I10" s="69">
        <v>2021</v>
      </c>
      <c r="J10" s="69">
        <v>2022</v>
      </c>
      <c r="K10" s="69">
        <v>2023</v>
      </c>
      <c r="L10" s="69">
        <v>2024</v>
      </c>
      <c r="M10" s="69">
        <v>2025</v>
      </c>
      <c r="N10" s="73">
        <v>2026</v>
      </c>
      <c r="O10" s="73" t="s">
        <v>18</v>
      </c>
      <c r="P10" s="57"/>
      <c r="Q10" s="57"/>
      <c r="R10" s="57"/>
      <c r="S10" s="69">
        <v>2020</v>
      </c>
      <c r="T10" s="69">
        <v>2021</v>
      </c>
      <c r="U10" s="69">
        <v>2022</v>
      </c>
      <c r="V10" s="69">
        <v>2023</v>
      </c>
      <c r="W10" s="69">
        <v>2024</v>
      </c>
      <c r="X10" s="69">
        <v>2025</v>
      </c>
      <c r="Y10" s="69">
        <v>2026</v>
      </c>
      <c r="Z10" s="68" t="s">
        <v>18</v>
      </c>
    </row>
    <row r="11" spans="1:26" s="5" customFormat="1" x14ac:dyDescent="0.2">
      <c r="A11" s="61"/>
      <c r="B11" s="61"/>
      <c r="C11" s="61"/>
      <c r="D11" s="61"/>
      <c r="E11" s="63"/>
      <c r="F11" s="77"/>
      <c r="G11" s="77"/>
      <c r="H11" s="76"/>
      <c r="I11" s="69"/>
      <c r="J11" s="69"/>
      <c r="K11" s="69"/>
      <c r="L11" s="69"/>
      <c r="M11" s="69"/>
      <c r="N11" s="74"/>
      <c r="O11" s="74"/>
      <c r="P11" s="57"/>
      <c r="Q11" s="57"/>
      <c r="R11" s="57"/>
      <c r="S11" s="69"/>
      <c r="T11" s="69"/>
      <c r="U11" s="69"/>
      <c r="V11" s="69"/>
      <c r="W11" s="69"/>
      <c r="X11" s="69"/>
      <c r="Y11" s="69"/>
      <c r="Z11" s="68"/>
    </row>
    <row r="12" spans="1:26" s="5" customFormat="1" x14ac:dyDescent="0.2">
      <c r="A12" s="61"/>
      <c r="B12" s="61"/>
      <c r="C12" s="61"/>
      <c r="D12" s="61"/>
      <c r="E12" s="63"/>
      <c r="F12" s="77"/>
      <c r="G12" s="77"/>
      <c r="H12" s="76"/>
      <c r="I12" s="69"/>
      <c r="J12" s="69"/>
      <c r="K12" s="69"/>
      <c r="L12" s="69"/>
      <c r="M12" s="69"/>
      <c r="N12" s="74"/>
      <c r="O12" s="74"/>
      <c r="P12" s="57"/>
      <c r="Q12" s="57"/>
      <c r="R12" s="57"/>
      <c r="S12" s="69"/>
      <c r="T12" s="69"/>
      <c r="U12" s="69"/>
      <c r="V12" s="69"/>
      <c r="W12" s="69"/>
      <c r="X12" s="69"/>
      <c r="Y12" s="69"/>
      <c r="Z12" s="68"/>
    </row>
    <row r="13" spans="1:26" s="5" customFormat="1" ht="2.25" customHeight="1" x14ac:dyDescent="0.2">
      <c r="A13" s="61"/>
      <c r="B13" s="61"/>
      <c r="C13" s="61"/>
      <c r="D13" s="61"/>
      <c r="E13" s="63"/>
      <c r="F13" s="77"/>
      <c r="G13" s="77"/>
      <c r="H13" s="76"/>
      <c r="I13" s="69"/>
      <c r="J13" s="69"/>
      <c r="K13" s="69"/>
      <c r="L13" s="69"/>
      <c r="M13" s="69"/>
      <c r="N13" s="74"/>
      <c r="O13" s="74"/>
      <c r="P13" s="57"/>
      <c r="Q13" s="57"/>
      <c r="R13" s="57"/>
      <c r="S13" s="69"/>
      <c r="T13" s="69"/>
      <c r="U13" s="69"/>
      <c r="V13" s="69"/>
      <c r="W13" s="69"/>
      <c r="X13" s="69"/>
      <c r="Y13" s="69"/>
      <c r="Z13" s="68"/>
    </row>
    <row r="14" spans="1:26" s="5" customFormat="1" ht="8.25" customHeight="1" x14ac:dyDescent="0.2">
      <c r="A14" s="61"/>
      <c r="B14" s="61"/>
      <c r="C14" s="61"/>
      <c r="D14" s="61"/>
      <c r="E14" s="64"/>
      <c r="F14" s="77"/>
      <c r="G14" s="77"/>
      <c r="H14" s="76"/>
      <c r="I14" s="69"/>
      <c r="J14" s="69"/>
      <c r="K14" s="69"/>
      <c r="L14" s="69"/>
      <c r="M14" s="69"/>
      <c r="N14" s="75"/>
      <c r="O14" s="75"/>
      <c r="P14" s="57"/>
      <c r="Q14" s="57"/>
      <c r="R14" s="57"/>
      <c r="S14" s="69"/>
      <c r="T14" s="69"/>
      <c r="U14" s="69"/>
      <c r="V14" s="69"/>
      <c r="W14" s="69"/>
      <c r="X14" s="69"/>
      <c r="Y14" s="69"/>
      <c r="Z14" s="68"/>
    </row>
    <row r="15" spans="1:26" s="5" customFormat="1" ht="16.5" customHeight="1" x14ac:dyDescent="0.2">
      <c r="A15" s="8">
        <v>1</v>
      </c>
      <c r="B15" s="9">
        <v>2</v>
      </c>
      <c r="C15" s="8">
        <v>3</v>
      </c>
      <c r="D15" s="8">
        <v>4</v>
      </c>
      <c r="E15" s="9">
        <v>5</v>
      </c>
      <c r="F15" s="9">
        <v>6</v>
      </c>
      <c r="G15" s="8">
        <v>7</v>
      </c>
      <c r="H15" s="8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13</v>
      </c>
      <c r="N15" s="30">
        <v>14</v>
      </c>
      <c r="O15" s="45">
        <v>14</v>
      </c>
      <c r="P15" s="30">
        <v>15</v>
      </c>
      <c r="Q15" s="30">
        <v>16</v>
      </c>
      <c r="R15" s="30">
        <v>17</v>
      </c>
      <c r="S15" s="30">
        <v>18</v>
      </c>
      <c r="T15" s="30">
        <v>19</v>
      </c>
      <c r="U15" s="30">
        <v>20</v>
      </c>
      <c r="V15" s="30">
        <v>21</v>
      </c>
      <c r="W15" s="30">
        <v>22</v>
      </c>
      <c r="X15" s="30">
        <v>23</v>
      </c>
      <c r="Y15" s="30">
        <v>24</v>
      </c>
      <c r="Z15" s="39">
        <v>24</v>
      </c>
    </row>
    <row r="16" spans="1:26" s="5" customFormat="1" ht="67.5" customHeight="1" x14ac:dyDescent="0.2">
      <c r="A16" s="71" t="s">
        <v>27</v>
      </c>
      <c r="B16" s="72"/>
      <c r="C16" s="36">
        <v>2020</v>
      </c>
      <c r="D16" s="36">
        <v>2026</v>
      </c>
      <c r="E16" s="36" t="s">
        <v>12</v>
      </c>
      <c r="F16" s="36" t="s">
        <v>12</v>
      </c>
      <c r="G16" s="36" t="s">
        <v>12</v>
      </c>
      <c r="H16" s="36" t="s">
        <v>12</v>
      </c>
      <c r="I16" s="37" t="s">
        <v>12</v>
      </c>
      <c r="J16" s="37" t="s">
        <v>12</v>
      </c>
      <c r="K16" s="53" t="s">
        <v>12</v>
      </c>
      <c r="L16" s="56" t="s">
        <v>12</v>
      </c>
      <c r="M16" s="37" t="s">
        <v>12</v>
      </c>
      <c r="N16" s="37" t="s">
        <v>12</v>
      </c>
      <c r="O16" s="37"/>
      <c r="P16" s="37" t="s">
        <v>12</v>
      </c>
      <c r="Q16" s="37" t="s">
        <v>12</v>
      </c>
      <c r="R16" s="37" t="s">
        <v>12</v>
      </c>
      <c r="S16" s="37" t="s">
        <v>12</v>
      </c>
      <c r="T16" s="37" t="s">
        <v>12</v>
      </c>
      <c r="U16" s="37" t="s">
        <v>12</v>
      </c>
      <c r="V16" s="37" t="s">
        <v>12</v>
      </c>
      <c r="W16" s="37" t="s">
        <v>12</v>
      </c>
      <c r="X16" s="37" t="s">
        <v>12</v>
      </c>
      <c r="Y16" s="37" t="s">
        <v>12</v>
      </c>
      <c r="Z16" s="40"/>
    </row>
    <row r="17" spans="1:26" s="5" customFormat="1" ht="69.75" customHeight="1" x14ac:dyDescent="0.2">
      <c r="A17" s="71" t="s">
        <v>28</v>
      </c>
      <c r="B17" s="72"/>
      <c r="C17" s="36">
        <v>2020</v>
      </c>
      <c r="D17" s="36">
        <v>2026</v>
      </c>
      <c r="E17" s="36" t="s">
        <v>12</v>
      </c>
      <c r="F17" s="36" t="s">
        <v>12</v>
      </c>
      <c r="G17" s="36" t="s">
        <v>12</v>
      </c>
      <c r="H17" s="36" t="s">
        <v>12</v>
      </c>
      <c r="I17" s="37" t="s">
        <v>12</v>
      </c>
      <c r="J17" s="37" t="s">
        <v>12</v>
      </c>
      <c r="K17" s="53" t="s">
        <v>12</v>
      </c>
      <c r="L17" s="56" t="s">
        <v>12</v>
      </c>
      <c r="M17" s="37" t="s">
        <v>12</v>
      </c>
      <c r="N17" s="37" t="s">
        <v>12</v>
      </c>
      <c r="O17" s="37"/>
      <c r="P17" s="37" t="s">
        <v>12</v>
      </c>
      <c r="Q17" s="37" t="s">
        <v>12</v>
      </c>
      <c r="R17" s="37" t="s">
        <v>12</v>
      </c>
      <c r="S17" s="37" t="s">
        <v>12</v>
      </c>
      <c r="T17" s="37" t="s">
        <v>12</v>
      </c>
      <c r="U17" s="37" t="s">
        <v>12</v>
      </c>
      <c r="V17" s="37" t="s">
        <v>12</v>
      </c>
      <c r="W17" s="37" t="s">
        <v>12</v>
      </c>
      <c r="X17" s="37" t="s">
        <v>12</v>
      </c>
      <c r="Y17" s="37" t="s">
        <v>12</v>
      </c>
      <c r="Z17" s="40"/>
    </row>
    <row r="18" spans="1:26" s="5" customFormat="1" ht="51.75" customHeight="1" x14ac:dyDescent="0.2">
      <c r="A18" s="71" t="s">
        <v>29</v>
      </c>
      <c r="B18" s="72"/>
      <c r="C18" s="36">
        <v>2020</v>
      </c>
      <c r="D18" s="36">
        <v>2026</v>
      </c>
      <c r="E18" s="36" t="s">
        <v>12</v>
      </c>
      <c r="F18" s="36" t="s">
        <v>12</v>
      </c>
      <c r="G18" s="36" t="s">
        <v>12</v>
      </c>
      <c r="H18" s="36" t="s">
        <v>12</v>
      </c>
      <c r="I18" s="37" t="s">
        <v>12</v>
      </c>
      <c r="J18" s="37" t="s">
        <v>12</v>
      </c>
      <c r="K18" s="53" t="s">
        <v>12</v>
      </c>
      <c r="L18" s="56" t="s">
        <v>12</v>
      </c>
      <c r="M18" s="37" t="s">
        <v>12</v>
      </c>
      <c r="N18" s="37" t="s">
        <v>12</v>
      </c>
      <c r="O18" s="37"/>
      <c r="P18" s="37" t="s">
        <v>12</v>
      </c>
      <c r="Q18" s="37" t="s">
        <v>12</v>
      </c>
      <c r="R18" s="37" t="s">
        <v>12</v>
      </c>
      <c r="S18" s="37" t="s">
        <v>12</v>
      </c>
      <c r="T18" s="37" t="s">
        <v>12</v>
      </c>
      <c r="U18" s="37" t="s">
        <v>12</v>
      </c>
      <c r="V18" s="37" t="s">
        <v>12</v>
      </c>
      <c r="W18" s="37" t="s">
        <v>12</v>
      </c>
      <c r="X18" s="37" t="s">
        <v>12</v>
      </c>
      <c r="Y18" s="37" t="s">
        <v>12</v>
      </c>
      <c r="Z18" s="40"/>
    </row>
    <row r="19" spans="1:26" s="5" customFormat="1" ht="80.25" customHeight="1" x14ac:dyDescent="0.2">
      <c r="A19" s="88">
        <v>1</v>
      </c>
      <c r="B19" s="91" t="s">
        <v>30</v>
      </c>
      <c r="C19" s="94">
        <v>2020</v>
      </c>
      <c r="D19" s="94">
        <v>2026</v>
      </c>
      <c r="E19" s="91" t="s">
        <v>12</v>
      </c>
      <c r="F19" s="10" t="s">
        <v>14</v>
      </c>
      <c r="G19" s="11">
        <f>SUM(H19:O19)</f>
        <v>41407451.979999997</v>
      </c>
      <c r="H19" s="11">
        <f>H25</f>
        <v>4618989.53</v>
      </c>
      <c r="I19" s="21">
        <f t="shared" ref="I19:N20" si="0">I25</f>
        <v>3816304.4</v>
      </c>
      <c r="J19" s="21">
        <f t="shared" si="0"/>
        <v>5816975.8100000005</v>
      </c>
      <c r="K19" s="21">
        <f t="shared" si="0"/>
        <v>6346434.3399999999</v>
      </c>
      <c r="L19" s="21">
        <v>8099544.0599999996</v>
      </c>
      <c r="M19" s="21">
        <f t="shared" si="0"/>
        <v>6443210.2599999998</v>
      </c>
      <c r="N19" s="21">
        <f t="shared" si="0"/>
        <v>6265993.5800000001</v>
      </c>
      <c r="O19" s="42"/>
      <c r="P19" s="70" t="s">
        <v>12</v>
      </c>
      <c r="Q19" s="70" t="s">
        <v>12</v>
      </c>
      <c r="R19" s="70" t="s">
        <v>12</v>
      </c>
      <c r="S19" s="70" t="s">
        <v>12</v>
      </c>
      <c r="T19" s="70" t="s">
        <v>12</v>
      </c>
      <c r="U19" s="70" t="s">
        <v>12</v>
      </c>
      <c r="V19" s="70" t="s">
        <v>12</v>
      </c>
      <c r="W19" s="70" t="s">
        <v>12</v>
      </c>
      <c r="X19" s="70" t="s">
        <v>12</v>
      </c>
      <c r="Y19" s="70" t="s">
        <v>12</v>
      </c>
      <c r="Z19" s="98"/>
    </row>
    <row r="20" spans="1:26" s="5" customFormat="1" ht="71.25" customHeight="1" x14ac:dyDescent="0.2">
      <c r="A20" s="89"/>
      <c r="B20" s="92"/>
      <c r="C20" s="95"/>
      <c r="D20" s="95"/>
      <c r="E20" s="92"/>
      <c r="F20" s="12" t="s">
        <v>16</v>
      </c>
      <c r="G20" s="11">
        <f t="shared" ref="G20:G21" si="1">SUM(H20:O20)</f>
        <v>30749533.859999999</v>
      </c>
      <c r="H20" s="11">
        <f>H26</f>
        <v>3341622.97</v>
      </c>
      <c r="I20" s="21">
        <f t="shared" si="0"/>
        <v>3353055.36</v>
      </c>
      <c r="J20" s="21">
        <f t="shared" si="0"/>
        <v>4051613.62</v>
      </c>
      <c r="K20" s="21">
        <f t="shared" si="0"/>
        <v>4790387.1900000004</v>
      </c>
      <c r="L20" s="21">
        <v>6117822.7199999997</v>
      </c>
      <c r="M20" s="21">
        <f t="shared" si="0"/>
        <v>4549578</v>
      </c>
      <c r="N20" s="21">
        <f t="shared" si="0"/>
        <v>4545454</v>
      </c>
      <c r="O20" s="42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99"/>
    </row>
    <row r="21" spans="1:26" s="5" customFormat="1" ht="69" customHeight="1" x14ac:dyDescent="0.2">
      <c r="A21" s="90"/>
      <c r="B21" s="93"/>
      <c r="C21" s="96"/>
      <c r="D21" s="96"/>
      <c r="E21" s="93"/>
      <c r="F21" s="13" t="s">
        <v>17</v>
      </c>
      <c r="G21" s="11">
        <f t="shared" si="1"/>
        <v>10657918.119999999</v>
      </c>
      <c r="H21" s="11">
        <f t="shared" ref="H21:N21" si="2">H27</f>
        <v>1277366.56</v>
      </c>
      <c r="I21" s="21">
        <f t="shared" si="2"/>
        <v>463249.04000000004</v>
      </c>
      <c r="J21" s="21">
        <f t="shared" si="2"/>
        <v>1765362.19</v>
      </c>
      <c r="K21" s="21">
        <f t="shared" si="2"/>
        <v>1556047.15</v>
      </c>
      <c r="L21" s="21">
        <f t="shared" si="2"/>
        <v>1981721.34</v>
      </c>
      <c r="M21" s="21">
        <f t="shared" si="2"/>
        <v>1893632.26</v>
      </c>
      <c r="N21" s="21">
        <f t="shared" si="2"/>
        <v>1720539.58</v>
      </c>
      <c r="O21" s="42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100"/>
    </row>
    <row r="22" spans="1:26" s="5" customFormat="1" ht="41.25" hidden="1" customHeight="1" x14ac:dyDescent="0.2">
      <c r="A22" s="88"/>
      <c r="B22" s="91"/>
      <c r="C22" s="94"/>
      <c r="D22" s="94"/>
      <c r="E22" s="91"/>
      <c r="F22" s="10"/>
      <c r="G22" s="11"/>
      <c r="H22" s="11"/>
      <c r="I22" s="21"/>
      <c r="J22" s="21"/>
      <c r="K22" s="21"/>
      <c r="L22" s="21"/>
      <c r="M22" s="21"/>
      <c r="N22" s="42"/>
      <c r="O22" s="42"/>
      <c r="P22" s="97"/>
      <c r="Q22" s="70"/>
      <c r="R22" s="70"/>
      <c r="S22" s="70"/>
      <c r="T22" s="70"/>
      <c r="U22" s="70"/>
      <c r="V22" s="70"/>
      <c r="W22" s="70"/>
      <c r="X22" s="70"/>
      <c r="Y22" s="70"/>
      <c r="Z22" s="98"/>
    </row>
    <row r="23" spans="1:26" s="5" customFormat="1" ht="41.25" hidden="1" customHeight="1" x14ac:dyDescent="0.2">
      <c r="A23" s="89"/>
      <c r="B23" s="92"/>
      <c r="C23" s="95"/>
      <c r="D23" s="95"/>
      <c r="E23" s="92"/>
      <c r="F23" s="12"/>
      <c r="G23" s="11"/>
      <c r="H23" s="11"/>
      <c r="I23" s="21"/>
      <c r="J23" s="21"/>
      <c r="K23" s="21"/>
      <c r="L23" s="21"/>
      <c r="M23" s="21"/>
      <c r="N23" s="42"/>
      <c r="O23" s="42"/>
      <c r="P23" s="97"/>
      <c r="Q23" s="70"/>
      <c r="R23" s="70"/>
      <c r="S23" s="70"/>
      <c r="T23" s="70"/>
      <c r="U23" s="70"/>
      <c r="V23" s="70"/>
      <c r="W23" s="70"/>
      <c r="X23" s="70"/>
      <c r="Y23" s="70"/>
      <c r="Z23" s="99"/>
    </row>
    <row r="24" spans="1:26" s="5" customFormat="1" ht="28.5" hidden="1" customHeight="1" x14ac:dyDescent="0.2">
      <c r="A24" s="90"/>
      <c r="B24" s="93"/>
      <c r="C24" s="96"/>
      <c r="D24" s="96"/>
      <c r="E24" s="93"/>
      <c r="F24" s="13"/>
      <c r="G24" s="11"/>
      <c r="H24" s="11"/>
      <c r="I24" s="21"/>
      <c r="J24" s="21"/>
      <c r="K24" s="21"/>
      <c r="L24" s="21"/>
      <c r="M24" s="21"/>
      <c r="N24" s="42"/>
      <c r="O24" s="42"/>
      <c r="P24" s="97"/>
      <c r="Q24" s="70"/>
      <c r="R24" s="70"/>
      <c r="S24" s="70"/>
      <c r="T24" s="70"/>
      <c r="U24" s="70"/>
      <c r="V24" s="70"/>
      <c r="W24" s="70"/>
      <c r="X24" s="70"/>
      <c r="Y24" s="70"/>
      <c r="Z24" s="100"/>
    </row>
    <row r="25" spans="1:26" s="5" customFormat="1" ht="78.75" customHeight="1" x14ac:dyDescent="0.2">
      <c r="A25" s="88" t="s">
        <v>20</v>
      </c>
      <c r="B25" s="91" t="s">
        <v>31</v>
      </c>
      <c r="C25" s="94">
        <v>2020</v>
      </c>
      <c r="D25" s="94">
        <v>2026</v>
      </c>
      <c r="E25" s="91" t="s">
        <v>52</v>
      </c>
      <c r="F25" s="10" t="s">
        <v>14</v>
      </c>
      <c r="G25" s="11">
        <f t="shared" ref="G25:G27" si="3">SUM(H25:O25)</f>
        <v>41407451.979999997</v>
      </c>
      <c r="H25" s="11">
        <f>H26+H27</f>
        <v>4618989.53</v>
      </c>
      <c r="I25" s="21">
        <f>I26+I27</f>
        <v>3816304.4</v>
      </c>
      <c r="J25" s="21">
        <f t="shared" ref="J25:O25" si="4">J26+J27</f>
        <v>5816975.8100000005</v>
      </c>
      <c r="K25" s="21">
        <f t="shared" si="4"/>
        <v>6346434.3399999999</v>
      </c>
      <c r="L25" s="21">
        <f>L26+L27</f>
        <v>8099544.0599999996</v>
      </c>
      <c r="M25" s="21">
        <f t="shared" si="4"/>
        <v>6443210.2599999998</v>
      </c>
      <c r="N25" s="21">
        <f t="shared" si="4"/>
        <v>6265993.5800000001</v>
      </c>
      <c r="O25" s="42">
        <f t="shared" si="4"/>
        <v>0</v>
      </c>
      <c r="P25" s="70" t="s">
        <v>12</v>
      </c>
      <c r="Q25" s="70" t="s">
        <v>12</v>
      </c>
      <c r="R25" s="70" t="s">
        <v>12</v>
      </c>
      <c r="S25" s="70" t="s">
        <v>12</v>
      </c>
      <c r="T25" s="70" t="s">
        <v>12</v>
      </c>
      <c r="U25" s="70" t="s">
        <v>12</v>
      </c>
      <c r="V25" s="70" t="s">
        <v>12</v>
      </c>
      <c r="W25" s="70" t="s">
        <v>12</v>
      </c>
      <c r="X25" s="70" t="s">
        <v>12</v>
      </c>
      <c r="Y25" s="70" t="s">
        <v>12</v>
      </c>
      <c r="Z25" s="101"/>
    </row>
    <row r="26" spans="1:26" s="5" customFormat="1" ht="71.25" customHeight="1" x14ac:dyDescent="0.2">
      <c r="A26" s="89"/>
      <c r="B26" s="92"/>
      <c r="C26" s="95"/>
      <c r="D26" s="95"/>
      <c r="E26" s="92"/>
      <c r="F26" s="12" t="s">
        <v>16</v>
      </c>
      <c r="G26" s="11">
        <f>SUM(H26:O26)</f>
        <v>30749533.859999999</v>
      </c>
      <c r="H26" s="11">
        <f>H29+H32+G35</f>
        <v>3341622.97</v>
      </c>
      <c r="I26" s="21">
        <f>I29+I32+H35+I38</f>
        <v>3353055.36</v>
      </c>
      <c r="J26" s="21">
        <f t="shared" ref="J26:O26" si="5">J29+J32+I35</f>
        <v>4051613.62</v>
      </c>
      <c r="K26" s="34">
        <f t="shared" si="5"/>
        <v>4790387.1900000004</v>
      </c>
      <c r="L26" s="21">
        <v>6117822.7199999997</v>
      </c>
      <c r="M26" s="21">
        <f t="shared" si="5"/>
        <v>4549578</v>
      </c>
      <c r="N26" s="21">
        <f t="shared" si="5"/>
        <v>4545454</v>
      </c>
      <c r="O26" s="21">
        <f t="shared" si="5"/>
        <v>0</v>
      </c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101"/>
    </row>
    <row r="27" spans="1:26" s="5" customFormat="1" ht="71.25" customHeight="1" x14ac:dyDescent="0.2">
      <c r="A27" s="90"/>
      <c r="B27" s="93"/>
      <c r="C27" s="96"/>
      <c r="D27" s="96"/>
      <c r="E27" s="93"/>
      <c r="F27" s="13" t="s">
        <v>17</v>
      </c>
      <c r="G27" s="11">
        <f t="shared" si="3"/>
        <v>10657918.119999999</v>
      </c>
      <c r="H27" s="11">
        <f>H30+H33+G36</f>
        <v>1277366.56</v>
      </c>
      <c r="I27" s="21">
        <f>I30+I33+I36+I39</f>
        <v>463249.04000000004</v>
      </c>
      <c r="J27" s="21">
        <f>J30+J33+J36+J42</f>
        <v>1765362.19</v>
      </c>
      <c r="K27" s="21">
        <f t="shared" ref="K27:O27" si="6">K30+K33+K36</f>
        <v>1556047.15</v>
      </c>
      <c r="L27" s="21">
        <f>L30+L33+L36</f>
        <v>1981721.34</v>
      </c>
      <c r="M27" s="21">
        <f t="shared" si="6"/>
        <v>1893632.26</v>
      </c>
      <c r="N27" s="21">
        <f t="shared" si="6"/>
        <v>1720539.58</v>
      </c>
      <c r="O27" s="21">
        <f t="shared" si="6"/>
        <v>0</v>
      </c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101"/>
    </row>
    <row r="28" spans="1:26" s="5" customFormat="1" ht="72.75" customHeight="1" x14ac:dyDescent="0.2">
      <c r="A28" s="88" t="s">
        <v>21</v>
      </c>
      <c r="B28" s="91" t="s">
        <v>49</v>
      </c>
      <c r="C28" s="94">
        <v>2020</v>
      </c>
      <c r="D28" s="94">
        <v>2026</v>
      </c>
      <c r="E28" s="91" t="s">
        <v>52</v>
      </c>
      <c r="F28" s="10" t="s">
        <v>14</v>
      </c>
      <c r="G28" s="14">
        <f t="shared" ref="G28:G30" si="7">SUM(H28:O28)</f>
        <v>30749533.859999999</v>
      </c>
      <c r="H28" s="14">
        <f>H29+H30</f>
        <v>3341622.97</v>
      </c>
      <c r="I28" s="31">
        <f t="shared" ref="I28:O28" si="8">I29+I30</f>
        <v>3353055.36</v>
      </c>
      <c r="J28" s="31">
        <f t="shared" si="8"/>
        <v>4051613.62</v>
      </c>
      <c r="K28" s="31">
        <f t="shared" si="8"/>
        <v>4790387.1900000004</v>
      </c>
      <c r="L28" s="21">
        <v>6117822.7199999997</v>
      </c>
      <c r="M28" s="31">
        <f t="shared" si="8"/>
        <v>4549578</v>
      </c>
      <c r="N28" s="31">
        <f t="shared" si="8"/>
        <v>4545454</v>
      </c>
      <c r="O28" s="46">
        <f t="shared" si="8"/>
        <v>0</v>
      </c>
      <c r="P28" s="97" t="s">
        <v>32</v>
      </c>
      <c r="Q28" s="70" t="s">
        <v>33</v>
      </c>
      <c r="R28" s="70">
        <v>100</v>
      </c>
      <c r="S28" s="102">
        <v>100</v>
      </c>
      <c r="T28" s="102">
        <v>100</v>
      </c>
      <c r="U28" s="102">
        <v>100</v>
      </c>
      <c r="V28" s="102">
        <v>100</v>
      </c>
      <c r="W28" s="102">
        <v>100</v>
      </c>
      <c r="X28" s="102">
        <v>100</v>
      </c>
      <c r="Y28" s="102">
        <v>100</v>
      </c>
      <c r="Z28" s="98"/>
    </row>
    <row r="29" spans="1:26" s="5" customFormat="1" ht="72" customHeight="1" x14ac:dyDescent="0.2">
      <c r="A29" s="89"/>
      <c r="B29" s="92"/>
      <c r="C29" s="95"/>
      <c r="D29" s="95"/>
      <c r="E29" s="92"/>
      <c r="F29" s="12" t="s">
        <v>16</v>
      </c>
      <c r="G29" s="14">
        <f>SUM(H29:O29)</f>
        <v>30749533.859999999</v>
      </c>
      <c r="H29" s="14">
        <v>3341622.97</v>
      </c>
      <c r="I29" s="31">
        <v>3353055.36</v>
      </c>
      <c r="J29" s="31">
        <v>4051613.62</v>
      </c>
      <c r="K29" s="31">
        <v>4790387.1900000004</v>
      </c>
      <c r="L29" s="21">
        <v>6117822.7199999997</v>
      </c>
      <c r="M29" s="31">
        <v>4549578</v>
      </c>
      <c r="N29" s="47">
        <v>4545454</v>
      </c>
      <c r="O29" s="42"/>
      <c r="P29" s="97"/>
      <c r="Q29" s="70"/>
      <c r="R29" s="70"/>
      <c r="S29" s="102"/>
      <c r="T29" s="102"/>
      <c r="U29" s="102"/>
      <c r="V29" s="102"/>
      <c r="W29" s="102"/>
      <c r="X29" s="102"/>
      <c r="Y29" s="102"/>
      <c r="Z29" s="99"/>
    </row>
    <row r="30" spans="1:26" s="5" customFormat="1" ht="65.25" customHeight="1" x14ac:dyDescent="0.2">
      <c r="A30" s="90"/>
      <c r="B30" s="93"/>
      <c r="C30" s="96"/>
      <c r="D30" s="96"/>
      <c r="E30" s="93"/>
      <c r="F30" s="13" t="s">
        <v>17</v>
      </c>
      <c r="G30" s="14">
        <f t="shared" si="7"/>
        <v>0</v>
      </c>
      <c r="H30" s="14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48">
        <v>0</v>
      </c>
      <c r="O30" s="49"/>
      <c r="P30" s="97"/>
      <c r="Q30" s="70"/>
      <c r="R30" s="70"/>
      <c r="S30" s="102"/>
      <c r="T30" s="102"/>
      <c r="U30" s="102"/>
      <c r="V30" s="102"/>
      <c r="W30" s="102"/>
      <c r="X30" s="102"/>
      <c r="Y30" s="102"/>
      <c r="Z30" s="100"/>
    </row>
    <row r="31" spans="1:26" s="5" customFormat="1" ht="71.25" customHeight="1" x14ac:dyDescent="0.2">
      <c r="A31" s="88" t="s">
        <v>36</v>
      </c>
      <c r="B31" s="91" t="s">
        <v>64</v>
      </c>
      <c r="C31" s="104">
        <v>2020</v>
      </c>
      <c r="D31" s="104">
        <v>2023</v>
      </c>
      <c r="E31" s="103" t="s">
        <v>52</v>
      </c>
      <c r="F31" s="10" t="s">
        <v>14</v>
      </c>
      <c r="G31" s="14">
        <f t="shared" ref="G31" si="9">SUM(H31:O31)</f>
        <v>10458652</v>
      </c>
      <c r="H31" s="14">
        <f>H32+H33</f>
        <v>1262393.56</v>
      </c>
      <c r="I31" s="31">
        <f t="shared" ref="I31:O31" si="10">I32+I33</f>
        <v>413421.78</v>
      </c>
      <c r="J31" s="31">
        <f t="shared" si="10"/>
        <v>1630896.33</v>
      </c>
      <c r="K31" s="31">
        <f t="shared" si="10"/>
        <v>1556047.15</v>
      </c>
      <c r="L31" s="31">
        <f t="shared" si="10"/>
        <v>1981721.34</v>
      </c>
      <c r="M31" s="31">
        <f t="shared" si="10"/>
        <v>1893632.26</v>
      </c>
      <c r="N31" s="31">
        <f t="shared" si="10"/>
        <v>1720539.58</v>
      </c>
      <c r="O31" s="46">
        <f t="shared" si="10"/>
        <v>0</v>
      </c>
      <c r="P31" s="97" t="s">
        <v>34</v>
      </c>
      <c r="Q31" s="70" t="s">
        <v>35</v>
      </c>
      <c r="R31" s="106">
        <f>SUM(S31:Y33)</f>
        <v>7</v>
      </c>
      <c r="S31" s="107">
        <v>1</v>
      </c>
      <c r="T31" s="107">
        <v>1</v>
      </c>
      <c r="U31" s="107">
        <v>1</v>
      </c>
      <c r="V31" s="105">
        <v>1</v>
      </c>
      <c r="W31" s="105">
        <v>1</v>
      </c>
      <c r="X31" s="105">
        <v>1</v>
      </c>
      <c r="Y31" s="105">
        <v>1</v>
      </c>
      <c r="Z31" s="98"/>
    </row>
    <row r="32" spans="1:26" s="5" customFormat="1" ht="63" customHeight="1" x14ac:dyDescent="0.2">
      <c r="A32" s="89"/>
      <c r="B32" s="92"/>
      <c r="C32" s="104"/>
      <c r="D32" s="104"/>
      <c r="E32" s="103"/>
      <c r="F32" s="12" t="s">
        <v>16</v>
      </c>
      <c r="G32" s="14">
        <f>SUM(H32:O32)</f>
        <v>0</v>
      </c>
      <c r="H32" s="14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48">
        <v>0</v>
      </c>
      <c r="O32" s="42"/>
      <c r="P32" s="97"/>
      <c r="Q32" s="70"/>
      <c r="R32" s="70"/>
      <c r="S32" s="107"/>
      <c r="T32" s="107"/>
      <c r="U32" s="107"/>
      <c r="V32" s="105"/>
      <c r="W32" s="105"/>
      <c r="X32" s="105"/>
      <c r="Y32" s="105"/>
      <c r="Z32" s="99"/>
    </row>
    <row r="33" spans="1:26" s="5" customFormat="1" ht="82.5" customHeight="1" x14ac:dyDescent="0.2">
      <c r="A33" s="90"/>
      <c r="B33" s="93"/>
      <c r="C33" s="52">
        <v>2024</v>
      </c>
      <c r="D33" s="52">
        <v>2026</v>
      </c>
      <c r="E33" s="43" t="s">
        <v>71</v>
      </c>
      <c r="F33" s="13" t="s">
        <v>17</v>
      </c>
      <c r="G33" s="14">
        <f t="shared" ref="G33:G39" si="11">SUM(H33:O33)</f>
        <v>10458652</v>
      </c>
      <c r="H33" s="14">
        <v>1262393.56</v>
      </c>
      <c r="I33" s="31">
        <v>413421.78</v>
      </c>
      <c r="J33" s="31">
        <v>1630896.33</v>
      </c>
      <c r="K33" s="31">
        <v>1556047.15</v>
      </c>
      <c r="L33" s="31">
        <v>1981721.34</v>
      </c>
      <c r="M33" s="31">
        <v>1893632.26</v>
      </c>
      <c r="N33" s="48">
        <v>1720539.58</v>
      </c>
      <c r="O33" s="49"/>
      <c r="P33" s="97"/>
      <c r="Q33" s="70"/>
      <c r="R33" s="70"/>
      <c r="S33" s="107"/>
      <c r="T33" s="107"/>
      <c r="U33" s="107"/>
      <c r="V33" s="105"/>
      <c r="W33" s="105"/>
      <c r="X33" s="105"/>
      <c r="Y33" s="105"/>
      <c r="Z33" s="100"/>
    </row>
    <row r="34" spans="1:26" s="5" customFormat="1" ht="70.5" customHeight="1" x14ac:dyDescent="0.2">
      <c r="A34" s="88" t="s">
        <v>57</v>
      </c>
      <c r="B34" s="91" t="s">
        <v>58</v>
      </c>
      <c r="C34" s="94">
        <v>2020</v>
      </c>
      <c r="D34" s="94">
        <v>2020</v>
      </c>
      <c r="E34" s="91" t="s">
        <v>52</v>
      </c>
      <c r="F34" s="10" t="s">
        <v>14</v>
      </c>
      <c r="G34" s="14">
        <f t="shared" si="11"/>
        <v>14973</v>
      </c>
      <c r="H34" s="14">
        <f>H35+H36</f>
        <v>14973</v>
      </c>
      <c r="I34" s="31">
        <f t="shared" ref="I34:O34" si="12">I35+I36</f>
        <v>0</v>
      </c>
      <c r="J34" s="31">
        <f t="shared" si="12"/>
        <v>0</v>
      </c>
      <c r="K34" s="31">
        <f t="shared" si="12"/>
        <v>0</v>
      </c>
      <c r="L34" s="31">
        <f t="shared" si="12"/>
        <v>0</v>
      </c>
      <c r="M34" s="31">
        <f t="shared" si="12"/>
        <v>0</v>
      </c>
      <c r="N34" s="31">
        <f t="shared" si="12"/>
        <v>0</v>
      </c>
      <c r="O34" s="46">
        <f t="shared" si="12"/>
        <v>0</v>
      </c>
      <c r="P34" s="97" t="s">
        <v>62</v>
      </c>
      <c r="Q34" s="70" t="s">
        <v>63</v>
      </c>
      <c r="R34" s="70">
        <v>100</v>
      </c>
      <c r="S34" s="102">
        <v>100</v>
      </c>
      <c r="T34" s="102">
        <v>0</v>
      </c>
      <c r="U34" s="102">
        <v>0</v>
      </c>
      <c r="V34" s="102">
        <v>0</v>
      </c>
      <c r="W34" s="102">
        <v>0</v>
      </c>
      <c r="X34" s="102">
        <v>0</v>
      </c>
      <c r="Y34" s="102">
        <v>0</v>
      </c>
      <c r="Z34" s="98"/>
    </row>
    <row r="35" spans="1:26" s="5" customFormat="1" ht="90" customHeight="1" x14ac:dyDescent="0.2">
      <c r="A35" s="89"/>
      <c r="B35" s="92"/>
      <c r="C35" s="95"/>
      <c r="D35" s="95"/>
      <c r="E35" s="92"/>
      <c r="F35" s="12" t="s">
        <v>16</v>
      </c>
      <c r="G35" s="14">
        <f t="shared" si="11"/>
        <v>0</v>
      </c>
      <c r="H35" s="14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42"/>
      <c r="P35" s="97"/>
      <c r="Q35" s="70"/>
      <c r="R35" s="70"/>
      <c r="S35" s="102"/>
      <c r="T35" s="102"/>
      <c r="U35" s="102"/>
      <c r="V35" s="102"/>
      <c r="W35" s="102"/>
      <c r="X35" s="102"/>
      <c r="Y35" s="102"/>
      <c r="Z35" s="99"/>
    </row>
    <row r="36" spans="1:26" s="5" customFormat="1" ht="77.25" customHeight="1" x14ac:dyDescent="0.2">
      <c r="A36" s="90"/>
      <c r="B36" s="93"/>
      <c r="C36" s="96"/>
      <c r="D36" s="96"/>
      <c r="E36" s="93"/>
      <c r="F36" s="13" t="s">
        <v>17</v>
      </c>
      <c r="G36" s="14">
        <f t="shared" si="11"/>
        <v>14973</v>
      </c>
      <c r="H36" s="14">
        <v>14973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49"/>
      <c r="P36" s="97"/>
      <c r="Q36" s="70"/>
      <c r="R36" s="70"/>
      <c r="S36" s="102"/>
      <c r="T36" s="102"/>
      <c r="U36" s="102"/>
      <c r="V36" s="102"/>
      <c r="W36" s="102"/>
      <c r="X36" s="102"/>
      <c r="Y36" s="102"/>
      <c r="Z36" s="100"/>
    </row>
    <row r="37" spans="1:26" s="5" customFormat="1" ht="77.25" customHeight="1" x14ac:dyDescent="0.2">
      <c r="A37" s="88" t="s">
        <v>67</v>
      </c>
      <c r="B37" s="91" t="s">
        <v>68</v>
      </c>
      <c r="C37" s="94">
        <v>2021</v>
      </c>
      <c r="D37" s="94">
        <v>2021</v>
      </c>
      <c r="E37" s="91" t="s">
        <v>52</v>
      </c>
      <c r="F37" s="10" t="s">
        <v>14</v>
      </c>
      <c r="G37" s="14">
        <f>SUM(H37:O37)</f>
        <v>49827.26</v>
      </c>
      <c r="H37" s="14">
        <f>H38+H39</f>
        <v>0</v>
      </c>
      <c r="I37" s="31">
        <f t="shared" ref="I37:N37" si="13">I38+I39</f>
        <v>49827.26</v>
      </c>
      <c r="J37" s="31">
        <f t="shared" si="13"/>
        <v>0</v>
      </c>
      <c r="K37" s="31">
        <f t="shared" si="13"/>
        <v>0</v>
      </c>
      <c r="L37" s="31">
        <f t="shared" si="13"/>
        <v>0</v>
      </c>
      <c r="M37" s="31">
        <f t="shared" si="13"/>
        <v>0</v>
      </c>
      <c r="N37" s="31">
        <f t="shared" si="13"/>
        <v>0</v>
      </c>
      <c r="O37" s="49"/>
      <c r="P37" s="97" t="s">
        <v>62</v>
      </c>
      <c r="Q37" s="70" t="s">
        <v>63</v>
      </c>
      <c r="R37" s="70">
        <v>100</v>
      </c>
      <c r="S37" s="102">
        <v>0</v>
      </c>
      <c r="T37" s="102">
        <v>100</v>
      </c>
      <c r="U37" s="102">
        <v>0</v>
      </c>
      <c r="V37" s="102">
        <v>0</v>
      </c>
      <c r="W37" s="102">
        <v>0</v>
      </c>
      <c r="X37" s="102">
        <v>0</v>
      </c>
      <c r="Y37" s="102">
        <v>0</v>
      </c>
      <c r="Z37" s="41"/>
    </row>
    <row r="38" spans="1:26" s="5" customFormat="1" ht="77.25" customHeight="1" x14ac:dyDescent="0.2">
      <c r="A38" s="89"/>
      <c r="B38" s="92"/>
      <c r="C38" s="95"/>
      <c r="D38" s="95"/>
      <c r="E38" s="92"/>
      <c r="F38" s="12" t="s">
        <v>16</v>
      </c>
      <c r="G38" s="14">
        <f>SUM(H38:O38)</f>
        <v>0</v>
      </c>
      <c r="H38" s="14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49"/>
      <c r="P38" s="97"/>
      <c r="Q38" s="70"/>
      <c r="R38" s="70"/>
      <c r="S38" s="102"/>
      <c r="T38" s="102"/>
      <c r="U38" s="102"/>
      <c r="V38" s="102"/>
      <c r="W38" s="102"/>
      <c r="X38" s="102"/>
      <c r="Y38" s="102"/>
      <c r="Z38" s="41"/>
    </row>
    <row r="39" spans="1:26" s="5" customFormat="1" ht="66" customHeight="1" x14ac:dyDescent="0.2">
      <c r="A39" s="90"/>
      <c r="B39" s="93"/>
      <c r="C39" s="96"/>
      <c r="D39" s="96"/>
      <c r="E39" s="93"/>
      <c r="F39" s="13" t="s">
        <v>17</v>
      </c>
      <c r="G39" s="14">
        <f t="shared" si="11"/>
        <v>49827.26</v>
      </c>
      <c r="H39" s="14">
        <v>0</v>
      </c>
      <c r="I39" s="31">
        <v>49827.26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49"/>
      <c r="P39" s="97"/>
      <c r="Q39" s="70"/>
      <c r="R39" s="70"/>
      <c r="S39" s="102"/>
      <c r="T39" s="102"/>
      <c r="U39" s="102"/>
      <c r="V39" s="102"/>
      <c r="W39" s="102"/>
      <c r="X39" s="102"/>
      <c r="Y39" s="102"/>
      <c r="Z39" s="41"/>
    </row>
    <row r="40" spans="1:26" s="5" customFormat="1" ht="66" customHeight="1" x14ac:dyDescent="0.2">
      <c r="A40" s="35"/>
      <c r="B40" s="91" t="s">
        <v>69</v>
      </c>
      <c r="C40" s="94">
        <v>2022</v>
      </c>
      <c r="D40" s="94">
        <v>2022</v>
      </c>
      <c r="E40" s="91" t="s">
        <v>52</v>
      </c>
      <c r="F40" s="10" t="s">
        <v>14</v>
      </c>
      <c r="G40" s="14">
        <f>SUM(H40:M40)</f>
        <v>134465.85999999999</v>
      </c>
      <c r="H40" s="14">
        <f>H41+H42</f>
        <v>0</v>
      </c>
      <c r="I40" s="14">
        <f t="shared" ref="I40:N40" si="14">I41+I42</f>
        <v>0</v>
      </c>
      <c r="J40" s="14">
        <f t="shared" si="14"/>
        <v>134465.85999999999</v>
      </c>
      <c r="K40" s="31">
        <f t="shared" si="14"/>
        <v>0</v>
      </c>
      <c r="L40" s="31">
        <f t="shared" si="14"/>
        <v>0</v>
      </c>
      <c r="M40" s="31">
        <f t="shared" si="14"/>
        <v>0</v>
      </c>
      <c r="N40" s="31">
        <f t="shared" si="14"/>
        <v>0</v>
      </c>
      <c r="O40" s="49"/>
      <c r="P40" s="97" t="s">
        <v>62</v>
      </c>
      <c r="Q40" s="70" t="s">
        <v>63</v>
      </c>
      <c r="R40" s="70">
        <v>100</v>
      </c>
      <c r="S40" s="102">
        <v>0</v>
      </c>
      <c r="T40" s="102">
        <v>0</v>
      </c>
      <c r="U40" s="102">
        <v>100</v>
      </c>
      <c r="V40" s="102">
        <v>0</v>
      </c>
      <c r="W40" s="102">
        <v>0</v>
      </c>
      <c r="X40" s="102">
        <v>0</v>
      </c>
      <c r="Y40" s="102">
        <v>0</v>
      </c>
      <c r="Z40" s="41"/>
    </row>
    <row r="41" spans="1:26" s="5" customFormat="1" ht="66" customHeight="1" x14ac:dyDescent="0.2">
      <c r="A41" s="35"/>
      <c r="B41" s="92"/>
      <c r="C41" s="95"/>
      <c r="D41" s="95"/>
      <c r="E41" s="92"/>
      <c r="F41" s="12" t="s">
        <v>16</v>
      </c>
      <c r="G41" s="14">
        <f>SUM(H41:M41)</f>
        <v>0</v>
      </c>
      <c r="H41" s="14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49"/>
      <c r="P41" s="97"/>
      <c r="Q41" s="70"/>
      <c r="R41" s="70"/>
      <c r="S41" s="102"/>
      <c r="T41" s="102"/>
      <c r="U41" s="102"/>
      <c r="V41" s="102"/>
      <c r="W41" s="102"/>
      <c r="X41" s="102"/>
      <c r="Y41" s="102"/>
      <c r="Z41" s="41"/>
    </row>
    <row r="42" spans="1:26" s="5" customFormat="1" ht="161.25" customHeight="1" x14ac:dyDescent="0.2">
      <c r="A42" s="35"/>
      <c r="B42" s="93"/>
      <c r="C42" s="96"/>
      <c r="D42" s="96"/>
      <c r="E42" s="93"/>
      <c r="F42" s="13" t="s">
        <v>17</v>
      </c>
      <c r="G42" s="14">
        <f>SUM(H42:M42)</f>
        <v>134465.85999999999</v>
      </c>
      <c r="H42" s="14">
        <v>0</v>
      </c>
      <c r="I42" s="31">
        <v>0</v>
      </c>
      <c r="J42" s="31">
        <v>134465.85999999999</v>
      </c>
      <c r="K42" s="31">
        <v>0</v>
      </c>
      <c r="L42" s="31">
        <v>0</v>
      </c>
      <c r="M42" s="31">
        <v>0</v>
      </c>
      <c r="N42" s="31">
        <v>0</v>
      </c>
      <c r="O42" s="49"/>
      <c r="P42" s="97"/>
      <c r="Q42" s="70"/>
      <c r="R42" s="70"/>
      <c r="S42" s="102"/>
      <c r="T42" s="102"/>
      <c r="U42" s="102"/>
      <c r="V42" s="102"/>
      <c r="W42" s="102"/>
      <c r="X42" s="102"/>
      <c r="Y42" s="102"/>
      <c r="Z42" s="41"/>
    </row>
    <row r="43" spans="1:26" s="24" customFormat="1" ht="66.75" customHeight="1" x14ac:dyDescent="0.2">
      <c r="A43" s="108" t="s">
        <v>22</v>
      </c>
      <c r="B43" s="111" t="s">
        <v>37</v>
      </c>
      <c r="C43" s="114">
        <v>2020</v>
      </c>
      <c r="D43" s="114">
        <v>2026</v>
      </c>
      <c r="E43" s="111" t="s">
        <v>12</v>
      </c>
      <c r="F43" s="20" t="s">
        <v>14</v>
      </c>
      <c r="G43" s="21">
        <f t="shared" ref="G43" si="15">SUM(H43:O43)</f>
        <v>2464065.69</v>
      </c>
      <c r="H43" s="22">
        <f>H44+H45</f>
        <v>321896.59999999998</v>
      </c>
      <c r="I43" s="22">
        <f t="shared" ref="I43:N43" si="16">I44+I45</f>
        <v>255543.60000000003</v>
      </c>
      <c r="J43" s="22">
        <f t="shared" si="16"/>
        <v>285105</v>
      </c>
      <c r="K43" s="22">
        <f t="shared" si="16"/>
        <v>367124.04000000004</v>
      </c>
      <c r="L43" s="22">
        <f t="shared" si="16"/>
        <v>356130.45</v>
      </c>
      <c r="M43" s="22">
        <f t="shared" si="16"/>
        <v>439133</v>
      </c>
      <c r="N43" s="22">
        <f t="shared" si="16"/>
        <v>439133</v>
      </c>
      <c r="O43" s="23"/>
      <c r="P43" s="70" t="s">
        <v>12</v>
      </c>
      <c r="Q43" s="70" t="s">
        <v>12</v>
      </c>
      <c r="R43" s="70" t="s">
        <v>12</v>
      </c>
      <c r="S43" s="70" t="s">
        <v>12</v>
      </c>
      <c r="T43" s="70" t="s">
        <v>12</v>
      </c>
      <c r="U43" s="70" t="s">
        <v>12</v>
      </c>
      <c r="V43" s="70" t="s">
        <v>12</v>
      </c>
      <c r="W43" s="70" t="s">
        <v>12</v>
      </c>
      <c r="X43" s="70" t="s">
        <v>12</v>
      </c>
      <c r="Y43" s="70" t="s">
        <v>12</v>
      </c>
      <c r="Z43" s="117"/>
    </row>
    <row r="44" spans="1:26" s="24" customFormat="1" ht="73.5" customHeight="1" x14ac:dyDescent="0.2">
      <c r="A44" s="109"/>
      <c r="B44" s="112"/>
      <c r="C44" s="115"/>
      <c r="D44" s="115"/>
      <c r="E44" s="112"/>
      <c r="F44" s="25" t="s">
        <v>16</v>
      </c>
      <c r="G44" s="21">
        <f>SUM(H44:O44)</f>
        <v>2149353.39</v>
      </c>
      <c r="H44" s="22">
        <f>H47</f>
        <v>199880</v>
      </c>
      <c r="I44" s="22">
        <f>I47</f>
        <v>228214.15000000002</v>
      </c>
      <c r="J44" s="22">
        <f t="shared" ref="J44:N45" si="17">J47</f>
        <v>271258</v>
      </c>
      <c r="K44" s="22">
        <f t="shared" si="17"/>
        <v>279483.59000000003</v>
      </c>
      <c r="L44" s="22">
        <v>292251.65000000002</v>
      </c>
      <c r="M44" s="22">
        <f t="shared" si="17"/>
        <v>439133</v>
      </c>
      <c r="N44" s="22">
        <f t="shared" si="17"/>
        <v>439133</v>
      </c>
      <c r="O44" s="23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118"/>
    </row>
    <row r="45" spans="1:26" s="24" customFormat="1" ht="71.25" customHeight="1" x14ac:dyDescent="0.2">
      <c r="A45" s="110"/>
      <c r="B45" s="113"/>
      <c r="C45" s="116"/>
      <c r="D45" s="116"/>
      <c r="E45" s="113"/>
      <c r="F45" s="26" t="s">
        <v>17</v>
      </c>
      <c r="G45" s="21">
        <f t="shared" ref="G45:G46" si="18">SUM(H45:O45)</f>
        <v>314712.3</v>
      </c>
      <c r="H45" s="22">
        <f>H48</f>
        <v>122016.6</v>
      </c>
      <c r="I45" s="22">
        <f>I48</f>
        <v>27329.449999999997</v>
      </c>
      <c r="J45" s="22">
        <f t="shared" si="17"/>
        <v>13847</v>
      </c>
      <c r="K45" s="22">
        <f t="shared" si="17"/>
        <v>87640.45</v>
      </c>
      <c r="L45" s="22">
        <f t="shared" si="17"/>
        <v>63878.8</v>
      </c>
      <c r="M45" s="22">
        <f t="shared" si="17"/>
        <v>0</v>
      </c>
      <c r="N45" s="22">
        <f t="shared" si="17"/>
        <v>0</v>
      </c>
      <c r="O45" s="23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119"/>
    </row>
    <row r="46" spans="1:26" s="24" customFormat="1" ht="77.25" customHeight="1" x14ac:dyDescent="0.2">
      <c r="A46" s="108" t="s">
        <v>23</v>
      </c>
      <c r="B46" s="111" t="s">
        <v>38</v>
      </c>
      <c r="C46" s="114">
        <v>2020</v>
      </c>
      <c r="D46" s="114">
        <v>2026</v>
      </c>
      <c r="E46" s="111" t="s">
        <v>52</v>
      </c>
      <c r="F46" s="20" t="s">
        <v>14</v>
      </c>
      <c r="G46" s="21">
        <f t="shared" si="18"/>
        <v>2464065.69</v>
      </c>
      <c r="H46" s="27">
        <f>H47+H48</f>
        <v>321896.59999999998</v>
      </c>
      <c r="I46" s="27">
        <f t="shared" ref="I46:L46" si="19">I47+I48</f>
        <v>255543.60000000003</v>
      </c>
      <c r="J46" s="27">
        <f t="shared" si="19"/>
        <v>285105</v>
      </c>
      <c r="K46" s="27">
        <f>K47+K48</f>
        <v>367124.04000000004</v>
      </c>
      <c r="L46" s="27">
        <f t="shared" si="19"/>
        <v>356130.45</v>
      </c>
      <c r="M46" s="27">
        <f>M47+M48</f>
        <v>439133</v>
      </c>
      <c r="N46" s="27">
        <f>N47+N48</f>
        <v>439133</v>
      </c>
      <c r="O46" s="23"/>
      <c r="P46" s="70" t="s">
        <v>12</v>
      </c>
      <c r="Q46" s="70" t="s">
        <v>12</v>
      </c>
      <c r="R46" s="70" t="s">
        <v>12</v>
      </c>
      <c r="S46" s="70" t="s">
        <v>12</v>
      </c>
      <c r="T46" s="70" t="s">
        <v>12</v>
      </c>
      <c r="U46" s="70" t="s">
        <v>12</v>
      </c>
      <c r="V46" s="70" t="s">
        <v>12</v>
      </c>
      <c r="W46" s="70" t="s">
        <v>12</v>
      </c>
      <c r="X46" s="70" t="s">
        <v>12</v>
      </c>
      <c r="Y46" s="70" t="s">
        <v>12</v>
      </c>
      <c r="Z46" s="117"/>
    </row>
    <row r="47" spans="1:26" s="24" customFormat="1" ht="69.75" customHeight="1" x14ac:dyDescent="0.2">
      <c r="A47" s="109"/>
      <c r="B47" s="112"/>
      <c r="C47" s="115"/>
      <c r="D47" s="115"/>
      <c r="E47" s="112"/>
      <c r="F47" s="25" t="s">
        <v>16</v>
      </c>
      <c r="G47" s="21">
        <f>SUM(H47:M47)</f>
        <v>1710220.3900000001</v>
      </c>
      <c r="H47" s="27">
        <f t="shared" ref="H47:J48" si="20">H50+H53+H56+H59+H62</f>
        <v>199880</v>
      </c>
      <c r="I47" s="27">
        <f t="shared" si="20"/>
        <v>228214.15000000002</v>
      </c>
      <c r="J47" s="27">
        <f t="shared" si="20"/>
        <v>271258</v>
      </c>
      <c r="K47" s="27">
        <f>K50+K53+K56+K59+K62+K65+K68</f>
        <v>279483.59000000003</v>
      </c>
      <c r="L47" s="27">
        <f t="shared" ref="L47:N47" si="21">L50+L53+L56+L59+L62+L65+L68</f>
        <v>292251.65000000002</v>
      </c>
      <c r="M47" s="27">
        <f t="shared" si="21"/>
        <v>439133</v>
      </c>
      <c r="N47" s="27">
        <f t="shared" si="21"/>
        <v>439133</v>
      </c>
      <c r="O47" s="22">
        <f>O50+O53+O56+O59+O62</f>
        <v>0</v>
      </c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118"/>
    </row>
    <row r="48" spans="1:26" s="24" customFormat="1" ht="63" customHeight="1" x14ac:dyDescent="0.2">
      <c r="A48" s="110"/>
      <c r="B48" s="113"/>
      <c r="C48" s="116"/>
      <c r="D48" s="116"/>
      <c r="E48" s="113"/>
      <c r="F48" s="26" t="s">
        <v>17</v>
      </c>
      <c r="G48" s="21">
        <f t="shared" ref="G48:G49" si="22">SUM(H48:O48)</f>
        <v>314712.3</v>
      </c>
      <c r="H48" s="27">
        <f t="shared" si="20"/>
        <v>122016.6</v>
      </c>
      <c r="I48" s="27">
        <f t="shared" si="20"/>
        <v>27329.449999999997</v>
      </c>
      <c r="J48" s="27">
        <f t="shared" si="20"/>
        <v>13847</v>
      </c>
      <c r="K48" s="27">
        <f>K51+K54+K57+K60+K63+K69+K66</f>
        <v>87640.45</v>
      </c>
      <c r="L48" s="27">
        <f t="shared" ref="L48:N48" si="23">L51+L54+L57+L60+L63+L69+L66</f>
        <v>63878.8</v>
      </c>
      <c r="M48" s="27">
        <f t="shared" si="23"/>
        <v>0</v>
      </c>
      <c r="N48" s="27">
        <f t="shared" si="23"/>
        <v>0</v>
      </c>
      <c r="O48" s="22">
        <f>O51+O54+O57+O60</f>
        <v>0</v>
      </c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119"/>
    </row>
    <row r="49" spans="1:27" s="5" customFormat="1" ht="69" customHeight="1" x14ac:dyDescent="0.2">
      <c r="A49" s="120" t="s">
        <v>24</v>
      </c>
      <c r="B49" s="91" t="s">
        <v>55</v>
      </c>
      <c r="C49" s="94">
        <v>2020</v>
      </c>
      <c r="D49" s="94">
        <v>2026</v>
      </c>
      <c r="E49" s="91" t="s">
        <v>52</v>
      </c>
      <c r="F49" s="10" t="s">
        <v>14</v>
      </c>
      <c r="G49" s="11">
        <f t="shared" si="22"/>
        <v>2129903</v>
      </c>
      <c r="H49" s="19">
        <f>H50+H51</f>
        <v>194543</v>
      </c>
      <c r="I49" s="27">
        <f t="shared" ref="I49:O49" si="24">I50+I51</f>
        <v>224596</v>
      </c>
      <c r="J49" s="19">
        <f t="shared" si="24"/>
        <v>270975</v>
      </c>
      <c r="K49" s="27">
        <f t="shared" si="24"/>
        <v>277695</v>
      </c>
      <c r="L49" s="27">
        <f t="shared" si="24"/>
        <v>290948</v>
      </c>
      <c r="M49" s="27">
        <f t="shared" si="24"/>
        <v>435573</v>
      </c>
      <c r="N49" s="27">
        <f t="shared" si="24"/>
        <v>435573</v>
      </c>
      <c r="O49" s="50">
        <f t="shared" si="24"/>
        <v>0</v>
      </c>
      <c r="P49" s="97" t="s">
        <v>39</v>
      </c>
      <c r="Q49" s="97" t="s">
        <v>40</v>
      </c>
      <c r="R49" s="70">
        <f>SUM(S49:Y51)</f>
        <v>1526.3999999999999</v>
      </c>
      <c r="S49" s="123">
        <v>200</v>
      </c>
      <c r="T49" s="123">
        <v>206</v>
      </c>
      <c r="U49" s="124">
        <v>212.2</v>
      </c>
      <c r="V49" s="124">
        <v>218.5</v>
      </c>
      <c r="W49" s="124">
        <v>225.1</v>
      </c>
      <c r="X49" s="123">
        <v>231.8</v>
      </c>
      <c r="Y49" s="123">
        <v>232.8</v>
      </c>
      <c r="Z49" s="98"/>
    </row>
    <row r="50" spans="1:27" s="5" customFormat="1" ht="72" customHeight="1" x14ac:dyDescent="0.2">
      <c r="A50" s="121"/>
      <c r="B50" s="92"/>
      <c r="C50" s="95"/>
      <c r="D50" s="95"/>
      <c r="E50" s="92"/>
      <c r="F50" s="12" t="s">
        <v>16</v>
      </c>
      <c r="G50" s="11">
        <f>SUM(H50:O50)</f>
        <v>2129903</v>
      </c>
      <c r="H50" s="19">
        <v>194543</v>
      </c>
      <c r="I50" s="27">
        <v>224596</v>
      </c>
      <c r="J50" s="27">
        <v>270975</v>
      </c>
      <c r="K50" s="27">
        <v>277695</v>
      </c>
      <c r="L50" s="27">
        <v>290948</v>
      </c>
      <c r="M50" s="27">
        <v>435573</v>
      </c>
      <c r="N50" s="51">
        <v>435573</v>
      </c>
      <c r="O50" s="23"/>
      <c r="P50" s="97"/>
      <c r="Q50" s="97"/>
      <c r="R50" s="70"/>
      <c r="S50" s="123"/>
      <c r="T50" s="123"/>
      <c r="U50" s="124"/>
      <c r="V50" s="124"/>
      <c r="W50" s="124"/>
      <c r="X50" s="123"/>
      <c r="Y50" s="123"/>
      <c r="Z50" s="99"/>
      <c r="AA50" s="24"/>
    </row>
    <row r="51" spans="1:27" s="5" customFormat="1" ht="60.75" customHeight="1" x14ac:dyDescent="0.2">
      <c r="A51" s="122"/>
      <c r="B51" s="93"/>
      <c r="C51" s="96"/>
      <c r="D51" s="96"/>
      <c r="E51" s="93"/>
      <c r="F51" s="13" t="s">
        <v>17</v>
      </c>
      <c r="G51" s="11">
        <f t="shared" ref="G51:G52" si="25">SUM(H51:O51)</f>
        <v>0</v>
      </c>
      <c r="H51" s="19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3"/>
      <c r="P51" s="97"/>
      <c r="Q51" s="97"/>
      <c r="R51" s="70"/>
      <c r="S51" s="123"/>
      <c r="T51" s="123"/>
      <c r="U51" s="124"/>
      <c r="V51" s="124"/>
      <c r="W51" s="124"/>
      <c r="X51" s="123"/>
      <c r="Y51" s="123"/>
      <c r="Z51" s="100"/>
    </row>
    <row r="52" spans="1:27" s="5" customFormat="1" ht="53.25" customHeight="1" x14ac:dyDescent="0.2">
      <c r="A52" s="120" t="s">
        <v>41</v>
      </c>
      <c r="B52" s="91" t="s">
        <v>54</v>
      </c>
      <c r="C52" s="94">
        <v>2020</v>
      </c>
      <c r="D52" s="94">
        <v>2020</v>
      </c>
      <c r="E52" s="91" t="s">
        <v>52</v>
      </c>
      <c r="F52" s="10" t="s">
        <v>14</v>
      </c>
      <c r="G52" s="11">
        <f t="shared" si="25"/>
        <v>31821.69</v>
      </c>
      <c r="H52" s="19">
        <f>H53+H54</f>
        <v>31821.69</v>
      </c>
      <c r="I52" s="27">
        <f t="shared" ref="I52:O52" si="26">I53+I54</f>
        <v>0</v>
      </c>
      <c r="J52" s="27">
        <f t="shared" si="26"/>
        <v>0</v>
      </c>
      <c r="K52" s="27">
        <f t="shared" si="26"/>
        <v>0</v>
      </c>
      <c r="L52" s="27">
        <f t="shared" si="26"/>
        <v>0</v>
      </c>
      <c r="M52" s="27">
        <f t="shared" si="26"/>
        <v>0</v>
      </c>
      <c r="N52" s="27">
        <f t="shared" si="26"/>
        <v>0</v>
      </c>
      <c r="O52" s="50">
        <f t="shared" si="26"/>
        <v>0</v>
      </c>
      <c r="P52" s="97" t="s">
        <v>42</v>
      </c>
      <c r="Q52" s="97" t="s">
        <v>40</v>
      </c>
      <c r="R52" s="70">
        <f>SUM(S52:Y54)</f>
        <v>2.6789999999999998</v>
      </c>
      <c r="S52" s="123">
        <v>2.6789999999999998</v>
      </c>
      <c r="T52" s="123">
        <v>0</v>
      </c>
      <c r="U52" s="70">
        <v>0</v>
      </c>
      <c r="V52" s="70">
        <v>0</v>
      </c>
      <c r="W52" s="70">
        <v>0</v>
      </c>
      <c r="X52" s="70">
        <v>0</v>
      </c>
      <c r="Y52" s="70">
        <v>0</v>
      </c>
      <c r="Z52" s="98"/>
    </row>
    <row r="53" spans="1:27" s="5" customFormat="1" ht="51" customHeight="1" x14ac:dyDescent="0.2">
      <c r="A53" s="121"/>
      <c r="B53" s="92"/>
      <c r="C53" s="95"/>
      <c r="D53" s="95"/>
      <c r="E53" s="92"/>
      <c r="F53" s="12" t="s">
        <v>16</v>
      </c>
      <c r="G53" s="11">
        <f>SUM(H53:O53)</f>
        <v>0</v>
      </c>
      <c r="H53" s="19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3"/>
      <c r="P53" s="97"/>
      <c r="Q53" s="97"/>
      <c r="R53" s="70"/>
      <c r="S53" s="123"/>
      <c r="T53" s="123"/>
      <c r="U53" s="70"/>
      <c r="V53" s="70"/>
      <c r="W53" s="70"/>
      <c r="X53" s="70"/>
      <c r="Y53" s="70"/>
      <c r="Z53" s="99"/>
    </row>
    <row r="54" spans="1:27" s="5" customFormat="1" ht="57" customHeight="1" x14ac:dyDescent="0.2">
      <c r="A54" s="122"/>
      <c r="B54" s="93"/>
      <c r="C54" s="96"/>
      <c r="D54" s="96"/>
      <c r="E54" s="93"/>
      <c r="F54" s="13" t="s">
        <v>17</v>
      </c>
      <c r="G54" s="11">
        <f t="shared" ref="G54:G55" si="27">SUM(H54:O54)</f>
        <v>31821.69</v>
      </c>
      <c r="H54" s="19">
        <v>31821.69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3"/>
      <c r="P54" s="97"/>
      <c r="Q54" s="97"/>
      <c r="R54" s="70"/>
      <c r="S54" s="123"/>
      <c r="T54" s="123"/>
      <c r="U54" s="70"/>
      <c r="V54" s="70"/>
      <c r="W54" s="70"/>
      <c r="X54" s="70"/>
      <c r="Y54" s="70"/>
      <c r="Z54" s="100"/>
    </row>
    <row r="55" spans="1:27" s="5" customFormat="1" ht="60" customHeight="1" x14ac:dyDescent="0.2">
      <c r="A55" s="120" t="s">
        <v>43</v>
      </c>
      <c r="B55" s="91" t="s">
        <v>66</v>
      </c>
      <c r="C55" s="94">
        <v>2020</v>
      </c>
      <c r="D55" s="94">
        <v>2023</v>
      </c>
      <c r="E55" s="91" t="s">
        <v>52</v>
      </c>
      <c r="F55" s="10" t="s">
        <v>14</v>
      </c>
      <c r="G55" s="11">
        <f t="shared" si="27"/>
        <v>162599.03999999998</v>
      </c>
      <c r="H55" s="15">
        <f>H56+H57</f>
        <v>41940</v>
      </c>
      <c r="I55" s="22">
        <f t="shared" ref="I55:O55" si="28">I56+I57</f>
        <v>17100</v>
      </c>
      <c r="J55" s="22">
        <f t="shared" si="28"/>
        <v>14130</v>
      </c>
      <c r="K55" s="22">
        <f t="shared" si="28"/>
        <v>89429.04</v>
      </c>
      <c r="L55" s="22">
        <f t="shared" si="28"/>
        <v>0</v>
      </c>
      <c r="M55" s="22">
        <f t="shared" si="28"/>
        <v>0</v>
      </c>
      <c r="N55" s="22">
        <f t="shared" si="28"/>
        <v>0</v>
      </c>
      <c r="O55" s="50">
        <f t="shared" si="28"/>
        <v>0</v>
      </c>
      <c r="P55" s="97" t="s">
        <v>44</v>
      </c>
      <c r="Q55" s="97" t="s">
        <v>45</v>
      </c>
      <c r="R55" s="70">
        <f>SUM(S55:Y57)</f>
        <v>27</v>
      </c>
      <c r="S55" s="70">
        <v>6</v>
      </c>
      <c r="T55" s="70">
        <v>4</v>
      </c>
      <c r="U55" s="70">
        <v>4</v>
      </c>
      <c r="V55" s="70">
        <v>13</v>
      </c>
      <c r="W55" s="70">
        <v>0</v>
      </c>
      <c r="X55" s="70">
        <v>0</v>
      </c>
      <c r="Y55" s="70">
        <v>0</v>
      </c>
      <c r="Z55" s="98"/>
      <c r="AA55" s="125"/>
    </row>
    <row r="56" spans="1:27" s="5" customFormat="1" ht="63" customHeight="1" x14ac:dyDescent="0.2">
      <c r="A56" s="121"/>
      <c r="B56" s="92"/>
      <c r="C56" s="95"/>
      <c r="D56" s="95"/>
      <c r="E56" s="92"/>
      <c r="F56" s="12" t="s">
        <v>16</v>
      </c>
      <c r="G56" s="11">
        <f>SUM(H56:O56)</f>
        <v>10749.79</v>
      </c>
      <c r="H56" s="15">
        <v>5337</v>
      </c>
      <c r="I56" s="22">
        <v>3341.2</v>
      </c>
      <c r="J56" s="22">
        <v>283</v>
      </c>
      <c r="K56" s="22">
        <v>1788.59</v>
      </c>
      <c r="L56" s="22">
        <v>0</v>
      </c>
      <c r="M56" s="22">
        <v>0</v>
      </c>
      <c r="N56" s="22">
        <v>0</v>
      </c>
      <c r="O56" s="23"/>
      <c r="P56" s="97"/>
      <c r="Q56" s="97"/>
      <c r="R56" s="70"/>
      <c r="S56" s="70"/>
      <c r="T56" s="70"/>
      <c r="U56" s="70"/>
      <c r="V56" s="70"/>
      <c r="W56" s="70"/>
      <c r="X56" s="70"/>
      <c r="Y56" s="70"/>
      <c r="Z56" s="99"/>
      <c r="AA56" s="125"/>
    </row>
    <row r="57" spans="1:27" s="5" customFormat="1" ht="59.25" customHeight="1" x14ac:dyDescent="0.2">
      <c r="A57" s="122"/>
      <c r="B57" s="93"/>
      <c r="C57" s="96"/>
      <c r="D57" s="96"/>
      <c r="E57" s="93"/>
      <c r="F57" s="13" t="s">
        <v>17</v>
      </c>
      <c r="G57" s="11">
        <f t="shared" ref="G57:G58" si="29">SUM(H57:O57)</f>
        <v>151849.25</v>
      </c>
      <c r="H57" s="15">
        <v>36603</v>
      </c>
      <c r="I57" s="22">
        <v>13758.8</v>
      </c>
      <c r="J57" s="22">
        <v>13847</v>
      </c>
      <c r="K57" s="22">
        <v>87640.45</v>
      </c>
      <c r="L57" s="22">
        <v>0</v>
      </c>
      <c r="M57" s="22">
        <v>0</v>
      </c>
      <c r="N57" s="22">
        <v>0</v>
      </c>
      <c r="O57" s="23"/>
      <c r="P57" s="97"/>
      <c r="Q57" s="97"/>
      <c r="R57" s="70"/>
      <c r="S57" s="70"/>
      <c r="T57" s="70"/>
      <c r="U57" s="70"/>
      <c r="V57" s="70"/>
      <c r="W57" s="70"/>
      <c r="X57" s="70"/>
      <c r="Y57" s="70"/>
      <c r="Z57" s="100"/>
      <c r="AA57" s="125"/>
    </row>
    <row r="58" spans="1:27" s="24" customFormat="1" ht="57" customHeight="1" x14ac:dyDescent="0.2">
      <c r="A58" s="108" t="s">
        <v>46</v>
      </c>
      <c r="B58" s="111" t="s">
        <v>65</v>
      </c>
      <c r="C58" s="114">
        <v>2021</v>
      </c>
      <c r="D58" s="114">
        <v>2023</v>
      </c>
      <c r="E58" s="111" t="s">
        <v>52</v>
      </c>
      <c r="F58" s="20" t="s">
        <v>14</v>
      </c>
      <c r="G58" s="21">
        <f t="shared" si="29"/>
        <v>13847.6</v>
      </c>
      <c r="H58" s="22">
        <f>H59+H60</f>
        <v>0</v>
      </c>
      <c r="I58" s="22">
        <f t="shared" ref="I58:O58" si="30">I59+I60</f>
        <v>13847.6</v>
      </c>
      <c r="J58" s="22">
        <f t="shared" si="30"/>
        <v>0</v>
      </c>
      <c r="K58" s="22">
        <f t="shared" si="30"/>
        <v>0</v>
      </c>
      <c r="L58" s="22">
        <f t="shared" si="30"/>
        <v>0</v>
      </c>
      <c r="M58" s="22">
        <f t="shared" si="30"/>
        <v>0</v>
      </c>
      <c r="N58" s="22">
        <f t="shared" si="30"/>
        <v>0</v>
      </c>
      <c r="O58" s="50">
        <f t="shared" si="30"/>
        <v>0</v>
      </c>
      <c r="P58" s="97" t="s">
        <v>47</v>
      </c>
      <c r="Q58" s="97" t="s">
        <v>48</v>
      </c>
      <c r="R58" s="70">
        <f>SUM(S58:Y60)</f>
        <v>0.08</v>
      </c>
      <c r="S58" s="123">
        <v>0.02</v>
      </c>
      <c r="T58" s="123">
        <v>0.02</v>
      </c>
      <c r="U58" s="123">
        <v>0.02</v>
      </c>
      <c r="V58" s="123">
        <v>0.02</v>
      </c>
      <c r="W58" s="126">
        <v>0</v>
      </c>
      <c r="X58" s="126">
        <v>0</v>
      </c>
      <c r="Y58" s="126">
        <v>0</v>
      </c>
      <c r="Z58" s="117"/>
    </row>
    <row r="59" spans="1:27" s="24" customFormat="1" ht="52.5" customHeight="1" x14ac:dyDescent="0.2">
      <c r="A59" s="109"/>
      <c r="B59" s="112"/>
      <c r="C59" s="115"/>
      <c r="D59" s="115"/>
      <c r="E59" s="112"/>
      <c r="F59" s="25" t="s">
        <v>16</v>
      </c>
      <c r="G59" s="21">
        <f>SUM(H59:O59)</f>
        <v>276.95</v>
      </c>
      <c r="H59" s="22">
        <v>0</v>
      </c>
      <c r="I59" s="22">
        <v>276.95</v>
      </c>
      <c r="J59" s="22">
        <v>0</v>
      </c>
      <c r="K59" s="22">
        <v>0</v>
      </c>
      <c r="L59" s="22">
        <v>0</v>
      </c>
      <c r="M59" s="22">
        <v>0</v>
      </c>
      <c r="N59" s="51">
        <v>0</v>
      </c>
      <c r="O59" s="23"/>
      <c r="P59" s="97"/>
      <c r="Q59" s="97"/>
      <c r="R59" s="70"/>
      <c r="S59" s="123"/>
      <c r="T59" s="123"/>
      <c r="U59" s="123"/>
      <c r="V59" s="123"/>
      <c r="W59" s="126"/>
      <c r="X59" s="126"/>
      <c r="Y59" s="126"/>
      <c r="Z59" s="118"/>
      <c r="AA59" s="55"/>
    </row>
    <row r="60" spans="1:27" s="24" customFormat="1" ht="54.75" customHeight="1" x14ac:dyDescent="0.2">
      <c r="A60" s="110"/>
      <c r="B60" s="113"/>
      <c r="C60" s="116"/>
      <c r="D60" s="116"/>
      <c r="E60" s="113"/>
      <c r="F60" s="26" t="s">
        <v>17</v>
      </c>
      <c r="G60" s="21">
        <f t="shared" ref="G60:G70" si="31">SUM(H60:O60)</f>
        <v>13570.65</v>
      </c>
      <c r="H60" s="22">
        <v>0</v>
      </c>
      <c r="I60" s="22">
        <v>13570.65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3"/>
      <c r="P60" s="97"/>
      <c r="Q60" s="97"/>
      <c r="R60" s="70"/>
      <c r="S60" s="123"/>
      <c r="T60" s="123"/>
      <c r="U60" s="123"/>
      <c r="V60" s="123"/>
      <c r="W60" s="126"/>
      <c r="X60" s="126"/>
      <c r="Y60" s="126"/>
      <c r="Z60" s="119"/>
    </row>
    <row r="61" spans="1:27" s="5" customFormat="1" ht="78" customHeight="1" x14ac:dyDescent="0.2">
      <c r="A61" s="120" t="s">
        <v>59</v>
      </c>
      <c r="B61" s="91" t="s">
        <v>60</v>
      </c>
      <c r="C61" s="94">
        <v>2020</v>
      </c>
      <c r="D61" s="94">
        <v>2020</v>
      </c>
      <c r="E61" s="91" t="s">
        <v>52</v>
      </c>
      <c r="F61" s="10" t="s">
        <v>14</v>
      </c>
      <c r="G61" s="11">
        <f t="shared" si="31"/>
        <v>53591.91</v>
      </c>
      <c r="H61" s="15">
        <f>H62+H63</f>
        <v>53591.91</v>
      </c>
      <c r="I61" s="22">
        <f t="shared" ref="I61:O61" si="32">I62+I63</f>
        <v>0</v>
      </c>
      <c r="J61" s="22">
        <f t="shared" si="32"/>
        <v>0</v>
      </c>
      <c r="K61" s="22">
        <f t="shared" si="32"/>
        <v>0</v>
      </c>
      <c r="L61" s="22">
        <f t="shared" si="32"/>
        <v>0</v>
      </c>
      <c r="M61" s="22">
        <f t="shared" si="32"/>
        <v>0</v>
      </c>
      <c r="N61" s="22">
        <f t="shared" si="32"/>
        <v>0</v>
      </c>
      <c r="O61" s="50">
        <f t="shared" si="32"/>
        <v>0</v>
      </c>
      <c r="P61" s="97" t="s">
        <v>61</v>
      </c>
      <c r="Q61" s="97" t="s">
        <v>45</v>
      </c>
      <c r="R61" s="70">
        <f>S61+T61+U61+V61+W61+X61</f>
        <v>12</v>
      </c>
      <c r="S61" s="123">
        <v>12</v>
      </c>
      <c r="T61" s="123">
        <v>0</v>
      </c>
      <c r="U61" s="123">
        <v>0</v>
      </c>
      <c r="V61" s="123">
        <v>0</v>
      </c>
      <c r="W61" s="123">
        <v>0</v>
      </c>
      <c r="X61" s="123">
        <v>0</v>
      </c>
      <c r="Y61" s="123">
        <v>0</v>
      </c>
      <c r="Z61" s="98"/>
    </row>
    <row r="62" spans="1:27" s="5" customFormat="1" ht="63" customHeight="1" x14ac:dyDescent="0.2">
      <c r="A62" s="121"/>
      <c r="B62" s="92"/>
      <c r="C62" s="95"/>
      <c r="D62" s="95"/>
      <c r="E62" s="92"/>
      <c r="F62" s="12" t="s">
        <v>16</v>
      </c>
      <c r="G62" s="11">
        <f>SUM(H62:O62)</f>
        <v>0</v>
      </c>
      <c r="H62" s="15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3"/>
      <c r="P62" s="97"/>
      <c r="Q62" s="97"/>
      <c r="R62" s="70"/>
      <c r="S62" s="123"/>
      <c r="T62" s="123"/>
      <c r="U62" s="123"/>
      <c r="V62" s="123"/>
      <c r="W62" s="123"/>
      <c r="X62" s="123"/>
      <c r="Y62" s="123"/>
      <c r="Z62" s="99"/>
    </row>
    <row r="63" spans="1:27" s="5" customFormat="1" ht="57.75" customHeight="1" x14ac:dyDescent="0.2">
      <c r="A63" s="122"/>
      <c r="B63" s="93"/>
      <c r="C63" s="96"/>
      <c r="D63" s="96"/>
      <c r="E63" s="93"/>
      <c r="F63" s="13" t="s">
        <v>17</v>
      </c>
      <c r="G63" s="11">
        <f>SUM(H63:O63)</f>
        <v>53591.91</v>
      </c>
      <c r="H63" s="15">
        <v>53591.91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3"/>
      <c r="P63" s="97"/>
      <c r="Q63" s="97"/>
      <c r="R63" s="70"/>
      <c r="S63" s="123"/>
      <c r="T63" s="123"/>
      <c r="U63" s="123"/>
      <c r="V63" s="123"/>
      <c r="W63" s="123"/>
      <c r="X63" s="123"/>
      <c r="Y63" s="123"/>
      <c r="Z63" s="100"/>
    </row>
    <row r="64" spans="1:27" s="5" customFormat="1" ht="75.75" customHeight="1" x14ac:dyDescent="0.2">
      <c r="A64" s="136" t="s">
        <v>70</v>
      </c>
      <c r="B64" s="103" t="s">
        <v>73</v>
      </c>
      <c r="C64" s="94">
        <v>2024</v>
      </c>
      <c r="D64" s="94">
        <v>2026</v>
      </c>
      <c r="E64" s="103" t="s">
        <v>52</v>
      </c>
      <c r="F64" s="10" t="s">
        <v>14</v>
      </c>
      <c r="G64" s="11">
        <f>SUM(H64:O64)</f>
        <v>69182.450000000012</v>
      </c>
      <c r="H64" s="15">
        <f>H65+H66</f>
        <v>0</v>
      </c>
      <c r="I64" s="15">
        <f t="shared" ref="I64:N64" si="33">I65+I66</f>
        <v>0</v>
      </c>
      <c r="J64" s="15">
        <f t="shared" si="33"/>
        <v>0</v>
      </c>
      <c r="K64" s="22">
        <f t="shared" si="33"/>
        <v>0</v>
      </c>
      <c r="L64" s="22">
        <f t="shared" si="33"/>
        <v>65182.450000000004</v>
      </c>
      <c r="M64" s="22">
        <f t="shared" si="33"/>
        <v>2000</v>
      </c>
      <c r="N64" s="22">
        <f t="shared" si="33"/>
        <v>2000</v>
      </c>
      <c r="O64" s="23"/>
      <c r="P64" s="111" t="s">
        <v>44</v>
      </c>
      <c r="Q64" s="97" t="s">
        <v>45</v>
      </c>
      <c r="R64" s="70">
        <f>SUM(S64:Y66)</f>
        <v>16</v>
      </c>
      <c r="S64" s="133"/>
      <c r="T64" s="133"/>
      <c r="U64" s="133"/>
      <c r="V64" s="133"/>
      <c r="W64" s="133">
        <v>8</v>
      </c>
      <c r="X64" s="133">
        <v>4</v>
      </c>
      <c r="Y64" s="133">
        <v>4</v>
      </c>
      <c r="Z64" s="41"/>
    </row>
    <row r="65" spans="1:26" s="5" customFormat="1" ht="76.5" customHeight="1" x14ac:dyDescent="0.2">
      <c r="A65" s="136"/>
      <c r="B65" s="103"/>
      <c r="C65" s="95"/>
      <c r="D65" s="95"/>
      <c r="E65" s="103"/>
      <c r="F65" s="12" t="s">
        <v>16</v>
      </c>
      <c r="G65" s="11">
        <f>SUM(H65:O65)</f>
        <v>5303.65</v>
      </c>
      <c r="H65" s="15">
        <v>0</v>
      </c>
      <c r="I65" s="15">
        <v>0</v>
      </c>
      <c r="J65" s="15">
        <v>0</v>
      </c>
      <c r="K65" s="22">
        <v>0</v>
      </c>
      <c r="L65" s="22">
        <v>1303.6500000000001</v>
      </c>
      <c r="M65" s="22">
        <v>2000</v>
      </c>
      <c r="N65" s="22">
        <v>2000</v>
      </c>
      <c r="O65" s="23"/>
      <c r="P65" s="112"/>
      <c r="Q65" s="97"/>
      <c r="R65" s="70"/>
      <c r="S65" s="134"/>
      <c r="T65" s="134"/>
      <c r="U65" s="134"/>
      <c r="V65" s="134"/>
      <c r="W65" s="134"/>
      <c r="X65" s="134"/>
      <c r="Y65" s="134"/>
      <c r="Z65" s="41"/>
    </row>
    <row r="66" spans="1:26" s="5" customFormat="1" ht="66" customHeight="1" x14ac:dyDescent="0.2">
      <c r="A66" s="136"/>
      <c r="B66" s="103"/>
      <c r="C66" s="96"/>
      <c r="D66" s="96"/>
      <c r="E66" s="103"/>
      <c r="F66" s="13" t="s">
        <v>17</v>
      </c>
      <c r="G66" s="11">
        <f t="shared" ref="G66" si="34">SUM(H66:O66)</f>
        <v>63878.8</v>
      </c>
      <c r="H66" s="15">
        <v>0</v>
      </c>
      <c r="I66" s="15">
        <v>0</v>
      </c>
      <c r="J66" s="15">
        <v>0</v>
      </c>
      <c r="K66" s="22">
        <v>0</v>
      </c>
      <c r="L66" s="22">
        <v>63878.8</v>
      </c>
      <c r="M66" s="22">
        <v>0</v>
      </c>
      <c r="N66" s="22">
        <v>0</v>
      </c>
      <c r="O66" s="23"/>
      <c r="P66" s="113"/>
      <c r="Q66" s="97"/>
      <c r="R66" s="70"/>
      <c r="S66" s="135"/>
      <c r="T66" s="135"/>
      <c r="U66" s="135"/>
      <c r="V66" s="135"/>
      <c r="W66" s="135"/>
      <c r="X66" s="135"/>
      <c r="Y66" s="135"/>
      <c r="Z66" s="41"/>
    </row>
    <row r="67" spans="1:26" s="24" customFormat="1" ht="66" customHeight="1" x14ac:dyDescent="0.2">
      <c r="A67" s="137" t="s">
        <v>72</v>
      </c>
      <c r="B67" s="97" t="s">
        <v>74</v>
      </c>
      <c r="C67" s="70">
        <v>2024</v>
      </c>
      <c r="D67" s="70">
        <v>2026</v>
      </c>
      <c r="E67" s="97" t="s">
        <v>52</v>
      </c>
      <c r="F67" s="20" t="s">
        <v>14</v>
      </c>
      <c r="G67" s="21">
        <f>SUM(H67:O67)</f>
        <v>3120</v>
      </c>
      <c r="H67" s="22">
        <f>H68+H69</f>
        <v>0</v>
      </c>
      <c r="I67" s="22">
        <f t="shared" ref="I67:N67" si="35">I68+I69</f>
        <v>0</v>
      </c>
      <c r="J67" s="22">
        <f t="shared" si="35"/>
        <v>0</v>
      </c>
      <c r="K67" s="22">
        <f t="shared" si="35"/>
        <v>0</v>
      </c>
      <c r="L67" s="22">
        <f t="shared" si="35"/>
        <v>0</v>
      </c>
      <c r="M67" s="22">
        <f t="shared" si="35"/>
        <v>1560</v>
      </c>
      <c r="N67" s="22">
        <f t="shared" si="35"/>
        <v>1560</v>
      </c>
      <c r="O67" s="23"/>
      <c r="P67" s="97" t="s">
        <v>47</v>
      </c>
      <c r="Q67" s="97" t="s">
        <v>48</v>
      </c>
      <c r="R67" s="70">
        <f>SUM(S67:Y69)</f>
        <v>0.04</v>
      </c>
      <c r="S67" s="126">
        <v>0</v>
      </c>
      <c r="T67" s="126">
        <v>0</v>
      </c>
      <c r="U67" s="126">
        <v>0</v>
      </c>
      <c r="V67" s="126">
        <v>0</v>
      </c>
      <c r="W67" s="126">
        <v>0</v>
      </c>
      <c r="X67" s="123">
        <v>0.02</v>
      </c>
      <c r="Y67" s="123">
        <v>0.02</v>
      </c>
      <c r="Z67" s="54"/>
    </row>
    <row r="68" spans="1:26" s="24" customFormat="1" ht="66" customHeight="1" x14ac:dyDescent="0.2">
      <c r="A68" s="137"/>
      <c r="B68" s="97"/>
      <c r="C68" s="70"/>
      <c r="D68" s="70"/>
      <c r="E68" s="97"/>
      <c r="F68" s="25" t="s">
        <v>16</v>
      </c>
      <c r="G68" s="21">
        <f>SUM(H68:O68)</f>
        <v>3120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1560</v>
      </c>
      <c r="N68" s="22">
        <v>1560</v>
      </c>
      <c r="O68" s="23"/>
      <c r="P68" s="97"/>
      <c r="Q68" s="97"/>
      <c r="R68" s="70"/>
      <c r="S68" s="126"/>
      <c r="T68" s="126"/>
      <c r="U68" s="126"/>
      <c r="V68" s="126"/>
      <c r="W68" s="126"/>
      <c r="X68" s="123"/>
      <c r="Y68" s="123"/>
      <c r="Z68" s="54"/>
    </row>
    <row r="69" spans="1:26" s="24" customFormat="1" ht="66" customHeight="1" x14ac:dyDescent="0.2">
      <c r="A69" s="137"/>
      <c r="B69" s="97"/>
      <c r="C69" s="70"/>
      <c r="D69" s="70"/>
      <c r="E69" s="97"/>
      <c r="F69" s="26" t="s">
        <v>17</v>
      </c>
      <c r="G69" s="21">
        <f t="shared" ref="G69" si="36">SUM(H69:O69)</f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  <c r="O69" s="23"/>
      <c r="P69" s="97"/>
      <c r="Q69" s="97"/>
      <c r="R69" s="70"/>
      <c r="S69" s="126"/>
      <c r="T69" s="126"/>
      <c r="U69" s="126"/>
      <c r="V69" s="126"/>
      <c r="W69" s="126"/>
      <c r="X69" s="123"/>
      <c r="Y69" s="123"/>
      <c r="Z69" s="54"/>
    </row>
    <row r="70" spans="1:26" s="5" customFormat="1" ht="87.75" customHeight="1" x14ac:dyDescent="0.2">
      <c r="A70" s="127" t="s">
        <v>50</v>
      </c>
      <c r="B70" s="128"/>
      <c r="C70" s="94">
        <v>2020</v>
      </c>
      <c r="D70" s="94">
        <v>2026</v>
      </c>
      <c r="E70" s="91" t="s">
        <v>52</v>
      </c>
      <c r="F70" s="10" t="s">
        <v>14</v>
      </c>
      <c r="G70" s="11">
        <f t="shared" si="31"/>
        <v>43871517.669999994</v>
      </c>
      <c r="H70" s="15">
        <f>H71+H72</f>
        <v>4940886.1300000008</v>
      </c>
      <c r="I70" s="22">
        <f t="shared" ref="I70:O70" si="37">I71+I72</f>
        <v>4071848</v>
      </c>
      <c r="J70" s="22">
        <f t="shared" si="37"/>
        <v>6102080.8100000005</v>
      </c>
      <c r="K70" s="22">
        <f>K71+K72</f>
        <v>6713558.3799999999</v>
      </c>
      <c r="L70" s="22">
        <f>L71+L72</f>
        <v>8455674.5099999998</v>
      </c>
      <c r="M70" s="22">
        <f t="shared" si="37"/>
        <v>6882343.2599999998</v>
      </c>
      <c r="N70" s="22">
        <f t="shared" si="37"/>
        <v>6705126.5800000001</v>
      </c>
      <c r="O70" s="50">
        <f t="shared" si="37"/>
        <v>0</v>
      </c>
      <c r="P70" s="97" t="s">
        <v>53</v>
      </c>
      <c r="Q70" s="97" t="s">
        <v>53</v>
      </c>
      <c r="R70" s="70" t="s">
        <v>53</v>
      </c>
      <c r="S70" s="70" t="s">
        <v>53</v>
      </c>
      <c r="T70" s="70" t="s">
        <v>53</v>
      </c>
      <c r="U70" s="70" t="s">
        <v>53</v>
      </c>
      <c r="V70" s="70" t="s">
        <v>53</v>
      </c>
      <c r="W70" s="70" t="s">
        <v>53</v>
      </c>
      <c r="X70" s="70" t="s">
        <v>53</v>
      </c>
      <c r="Y70" s="70" t="s">
        <v>53</v>
      </c>
      <c r="Z70" s="98"/>
    </row>
    <row r="71" spans="1:26" s="5" customFormat="1" ht="78" customHeight="1" x14ac:dyDescent="0.2">
      <c r="A71" s="129"/>
      <c r="B71" s="130"/>
      <c r="C71" s="95"/>
      <c r="D71" s="95"/>
      <c r="E71" s="92"/>
      <c r="F71" s="12" t="s">
        <v>16</v>
      </c>
      <c r="G71" s="11">
        <f>SUM(H71:O71)</f>
        <v>32898887.250000004</v>
      </c>
      <c r="H71" s="15">
        <f t="shared" ref="H71:N72" si="38">H44+H20</f>
        <v>3541502.97</v>
      </c>
      <c r="I71" s="22">
        <f t="shared" si="38"/>
        <v>3581269.51</v>
      </c>
      <c r="J71" s="22">
        <f t="shared" si="38"/>
        <v>4322871.62</v>
      </c>
      <c r="K71" s="22">
        <f t="shared" si="38"/>
        <v>5069870.78</v>
      </c>
      <c r="L71" s="22">
        <f>L44+L20</f>
        <v>6410074.3700000001</v>
      </c>
      <c r="M71" s="22">
        <f t="shared" si="38"/>
        <v>4988711</v>
      </c>
      <c r="N71" s="22">
        <f t="shared" si="38"/>
        <v>4984587</v>
      </c>
      <c r="O71" s="23"/>
      <c r="P71" s="97"/>
      <c r="Q71" s="97"/>
      <c r="R71" s="70"/>
      <c r="S71" s="70"/>
      <c r="T71" s="70"/>
      <c r="U71" s="70"/>
      <c r="V71" s="70"/>
      <c r="W71" s="70"/>
      <c r="X71" s="70"/>
      <c r="Y71" s="70"/>
      <c r="Z71" s="99"/>
    </row>
    <row r="72" spans="1:26" s="5" customFormat="1" ht="76.5" customHeight="1" x14ac:dyDescent="0.2">
      <c r="A72" s="131"/>
      <c r="B72" s="132"/>
      <c r="C72" s="96"/>
      <c r="D72" s="96"/>
      <c r="E72" s="93"/>
      <c r="F72" s="13" t="s">
        <v>17</v>
      </c>
      <c r="G72" s="11">
        <f t="shared" ref="G72:G73" si="39">SUM(H72:O72)</f>
        <v>10972630.42</v>
      </c>
      <c r="H72" s="15">
        <f t="shared" si="38"/>
        <v>1399383.1600000001</v>
      </c>
      <c r="I72" s="22">
        <f t="shared" si="38"/>
        <v>490578.49000000005</v>
      </c>
      <c r="J72" s="22">
        <f t="shared" si="38"/>
        <v>1779209.19</v>
      </c>
      <c r="K72" s="22">
        <f t="shared" si="38"/>
        <v>1643687.5999999999</v>
      </c>
      <c r="L72" s="22">
        <f>L45+L21</f>
        <v>2045600.1400000001</v>
      </c>
      <c r="M72" s="22">
        <f t="shared" si="38"/>
        <v>1893632.26</v>
      </c>
      <c r="N72" s="22">
        <f t="shared" si="38"/>
        <v>1720539.58</v>
      </c>
      <c r="O72" s="23"/>
      <c r="P72" s="97"/>
      <c r="Q72" s="97"/>
      <c r="R72" s="70"/>
      <c r="S72" s="70"/>
      <c r="T72" s="70"/>
      <c r="U72" s="70"/>
      <c r="V72" s="70"/>
      <c r="W72" s="70"/>
      <c r="X72" s="70"/>
      <c r="Y72" s="70"/>
      <c r="Z72" s="100"/>
    </row>
    <row r="73" spans="1:26" s="5" customFormat="1" ht="78.75" customHeight="1" x14ac:dyDescent="0.2">
      <c r="A73" s="127" t="s">
        <v>51</v>
      </c>
      <c r="B73" s="128"/>
      <c r="C73" s="94">
        <v>2020</v>
      </c>
      <c r="D73" s="94">
        <v>2026</v>
      </c>
      <c r="E73" s="91" t="s">
        <v>52</v>
      </c>
      <c r="F73" s="10" t="s">
        <v>14</v>
      </c>
      <c r="G73" s="11">
        <f t="shared" si="39"/>
        <v>43871517.669999994</v>
      </c>
      <c r="H73" s="15">
        <f>H74+H75</f>
        <v>4940886.1300000008</v>
      </c>
      <c r="I73" s="22">
        <f t="shared" ref="I73:O73" si="40">I74+I75</f>
        <v>4071848</v>
      </c>
      <c r="J73" s="22">
        <f t="shared" si="40"/>
        <v>6102080.8100000005</v>
      </c>
      <c r="K73" s="22">
        <f t="shared" si="40"/>
        <v>6713558.3799999999</v>
      </c>
      <c r="L73" s="22">
        <f>L74+L75</f>
        <v>8455674.5099999998</v>
      </c>
      <c r="M73" s="22">
        <f t="shared" si="40"/>
        <v>6882343.2599999998</v>
      </c>
      <c r="N73" s="22">
        <f t="shared" si="40"/>
        <v>6705126.5800000001</v>
      </c>
      <c r="O73" s="50">
        <f t="shared" si="40"/>
        <v>0</v>
      </c>
      <c r="P73" s="97" t="s">
        <v>53</v>
      </c>
      <c r="Q73" s="97" t="s">
        <v>53</v>
      </c>
      <c r="R73" s="70" t="s">
        <v>53</v>
      </c>
      <c r="S73" s="70" t="s">
        <v>53</v>
      </c>
      <c r="T73" s="70" t="s">
        <v>53</v>
      </c>
      <c r="U73" s="70" t="s">
        <v>53</v>
      </c>
      <c r="V73" s="70" t="s">
        <v>53</v>
      </c>
      <c r="W73" s="70" t="s">
        <v>53</v>
      </c>
      <c r="X73" s="70" t="s">
        <v>53</v>
      </c>
      <c r="Y73" s="70" t="s">
        <v>53</v>
      </c>
      <c r="Z73" s="98"/>
    </row>
    <row r="74" spans="1:26" s="5" customFormat="1" ht="77.25" customHeight="1" x14ac:dyDescent="0.2">
      <c r="A74" s="129"/>
      <c r="B74" s="130"/>
      <c r="C74" s="95"/>
      <c r="D74" s="95"/>
      <c r="E74" s="92"/>
      <c r="F74" s="12" t="s">
        <v>16</v>
      </c>
      <c r="G74" s="11">
        <f>SUM(H74:O74)</f>
        <v>32898887.250000004</v>
      </c>
      <c r="H74" s="15">
        <f>H71</f>
        <v>3541502.97</v>
      </c>
      <c r="I74" s="22">
        <f t="shared" ref="I74:O75" si="41">I71</f>
        <v>3581269.51</v>
      </c>
      <c r="J74" s="22">
        <f t="shared" si="41"/>
        <v>4322871.62</v>
      </c>
      <c r="K74" s="22">
        <f t="shared" si="41"/>
        <v>5069870.78</v>
      </c>
      <c r="L74" s="22">
        <f>L71</f>
        <v>6410074.3700000001</v>
      </c>
      <c r="M74" s="22">
        <f t="shared" si="41"/>
        <v>4988711</v>
      </c>
      <c r="N74" s="22">
        <f t="shared" si="41"/>
        <v>4984587</v>
      </c>
      <c r="O74" s="23"/>
      <c r="P74" s="97"/>
      <c r="Q74" s="97"/>
      <c r="R74" s="70"/>
      <c r="S74" s="70"/>
      <c r="T74" s="70"/>
      <c r="U74" s="70"/>
      <c r="V74" s="70"/>
      <c r="W74" s="70"/>
      <c r="X74" s="70"/>
      <c r="Y74" s="70"/>
      <c r="Z74" s="99"/>
    </row>
    <row r="75" spans="1:26" s="5" customFormat="1" ht="73.5" customHeight="1" x14ac:dyDescent="0.2">
      <c r="A75" s="131"/>
      <c r="B75" s="132"/>
      <c r="C75" s="96"/>
      <c r="D75" s="96"/>
      <c r="E75" s="93"/>
      <c r="F75" s="13" t="s">
        <v>17</v>
      </c>
      <c r="G75" s="11">
        <f t="shared" ref="G75" si="42">SUM(H75:O75)</f>
        <v>10972630.42</v>
      </c>
      <c r="H75" s="15">
        <f>H72</f>
        <v>1399383.1600000001</v>
      </c>
      <c r="I75" s="22">
        <f t="shared" si="41"/>
        <v>490578.49000000005</v>
      </c>
      <c r="J75" s="22">
        <f t="shared" si="41"/>
        <v>1779209.19</v>
      </c>
      <c r="K75" s="22">
        <f t="shared" si="41"/>
        <v>1643687.5999999999</v>
      </c>
      <c r="L75" s="22">
        <f t="shared" si="41"/>
        <v>2045600.1400000001</v>
      </c>
      <c r="M75" s="22">
        <f t="shared" si="41"/>
        <v>1893632.26</v>
      </c>
      <c r="N75" s="22">
        <f t="shared" si="41"/>
        <v>1720539.58</v>
      </c>
      <c r="O75" s="22">
        <f t="shared" si="41"/>
        <v>0</v>
      </c>
      <c r="P75" s="97"/>
      <c r="Q75" s="97"/>
      <c r="R75" s="70"/>
      <c r="S75" s="70"/>
      <c r="T75" s="70"/>
      <c r="U75" s="70"/>
      <c r="V75" s="70"/>
      <c r="W75" s="70"/>
      <c r="X75" s="70"/>
      <c r="Y75" s="70"/>
      <c r="Z75" s="100"/>
    </row>
  </sheetData>
  <mergeCells count="338">
    <mergeCell ref="B67:B69"/>
    <mergeCell ref="E67:E69"/>
    <mergeCell ref="P67:P69"/>
    <mergeCell ref="Q67:Q69"/>
    <mergeCell ref="Y67:Y69"/>
    <mergeCell ref="W67:W69"/>
    <mergeCell ref="X67:X69"/>
    <mergeCell ref="V67:V69"/>
    <mergeCell ref="S67:S69"/>
    <mergeCell ref="T67:T69"/>
    <mergeCell ref="U67:U69"/>
    <mergeCell ref="R67:R69"/>
    <mergeCell ref="W64:W66"/>
    <mergeCell ref="X64:X66"/>
    <mergeCell ref="Y64:Y66"/>
    <mergeCell ref="Z73:Z75"/>
    <mergeCell ref="B64:B66"/>
    <mergeCell ref="A64:A66"/>
    <mergeCell ref="E64:E66"/>
    <mergeCell ref="P64:P66"/>
    <mergeCell ref="Q64:Q66"/>
    <mergeCell ref="R64:R66"/>
    <mergeCell ref="C64:C66"/>
    <mergeCell ref="D64:D66"/>
    <mergeCell ref="S64:S66"/>
    <mergeCell ref="T73:T75"/>
    <mergeCell ref="U73:U75"/>
    <mergeCell ref="V73:V75"/>
    <mergeCell ref="W73:W75"/>
    <mergeCell ref="X73:X75"/>
    <mergeCell ref="Y73:Y75"/>
    <mergeCell ref="Y70:Y72"/>
    <mergeCell ref="Z70:Z72"/>
    <mergeCell ref="A67:A69"/>
    <mergeCell ref="C67:C69"/>
    <mergeCell ref="D67:D69"/>
    <mergeCell ref="A73:B75"/>
    <mergeCell ref="C73:C75"/>
    <mergeCell ref="D73:D75"/>
    <mergeCell ref="E73:E75"/>
    <mergeCell ref="P73:P75"/>
    <mergeCell ref="Q73:Q75"/>
    <mergeCell ref="R73:R75"/>
    <mergeCell ref="S73:S75"/>
    <mergeCell ref="S70:S72"/>
    <mergeCell ref="T70:T72"/>
    <mergeCell ref="U70:U72"/>
    <mergeCell ref="V70:V72"/>
    <mergeCell ref="W70:W72"/>
    <mergeCell ref="X70:X72"/>
    <mergeCell ref="X61:X63"/>
    <mergeCell ref="Y61:Y63"/>
    <mergeCell ref="Z61:Z63"/>
    <mergeCell ref="A70:B72"/>
    <mergeCell ref="C70:C72"/>
    <mergeCell ref="D70:D72"/>
    <mergeCell ref="E70:E72"/>
    <mergeCell ref="P70:P72"/>
    <mergeCell ref="Q70:Q72"/>
    <mergeCell ref="R70:R72"/>
    <mergeCell ref="R61:R63"/>
    <mergeCell ref="S61:S63"/>
    <mergeCell ref="T61:T63"/>
    <mergeCell ref="U61:U63"/>
    <mergeCell ref="V61:V63"/>
    <mergeCell ref="W61:W63"/>
    <mergeCell ref="T64:T66"/>
    <mergeCell ref="U64:U66"/>
    <mergeCell ref="V64:V66"/>
    <mergeCell ref="A61:A63"/>
    <mergeCell ref="B61:B63"/>
    <mergeCell ref="C61:C63"/>
    <mergeCell ref="D61:D63"/>
    <mergeCell ref="E61:E63"/>
    <mergeCell ref="P61:P63"/>
    <mergeCell ref="Q61:Q63"/>
    <mergeCell ref="R58:R60"/>
    <mergeCell ref="S58:S60"/>
    <mergeCell ref="Z55:Z57"/>
    <mergeCell ref="AA55:AA57"/>
    <mergeCell ref="A58:A60"/>
    <mergeCell ref="B58:B60"/>
    <mergeCell ref="C58:C60"/>
    <mergeCell ref="D58:D60"/>
    <mergeCell ref="E58:E60"/>
    <mergeCell ref="P58:P60"/>
    <mergeCell ref="Q58:Q60"/>
    <mergeCell ref="S55:S57"/>
    <mergeCell ref="T55:T57"/>
    <mergeCell ref="U55:U57"/>
    <mergeCell ref="V55:V57"/>
    <mergeCell ref="W55:W57"/>
    <mergeCell ref="X55:X57"/>
    <mergeCell ref="X58:X60"/>
    <mergeCell ref="Y58:Y60"/>
    <mergeCell ref="Z58:Z60"/>
    <mergeCell ref="T58:T60"/>
    <mergeCell ref="U58:U60"/>
    <mergeCell ref="V58:V60"/>
    <mergeCell ref="W58:W60"/>
    <mergeCell ref="A55:A57"/>
    <mergeCell ref="B55:B57"/>
    <mergeCell ref="C55:C57"/>
    <mergeCell ref="D55:D57"/>
    <mergeCell ref="E55:E57"/>
    <mergeCell ref="P55:P57"/>
    <mergeCell ref="Q55:Q57"/>
    <mergeCell ref="R55:R57"/>
    <mergeCell ref="S52:S54"/>
    <mergeCell ref="Y49:Y51"/>
    <mergeCell ref="C49:C51"/>
    <mergeCell ref="D49:D51"/>
    <mergeCell ref="E49:E51"/>
    <mergeCell ref="P49:P51"/>
    <mergeCell ref="Q49:Q51"/>
    <mergeCell ref="R49:R51"/>
    <mergeCell ref="Y55:Y57"/>
    <mergeCell ref="Z49:Z51"/>
    <mergeCell ref="A52:A54"/>
    <mergeCell ref="B52:B54"/>
    <mergeCell ref="C52:C54"/>
    <mergeCell ref="D52:D54"/>
    <mergeCell ref="E52:E54"/>
    <mergeCell ref="P52:P54"/>
    <mergeCell ref="Q52:Q54"/>
    <mergeCell ref="R52:R54"/>
    <mergeCell ref="S49:S51"/>
    <mergeCell ref="T49:T51"/>
    <mergeCell ref="U49:U51"/>
    <mergeCell ref="V49:V51"/>
    <mergeCell ref="W49:W51"/>
    <mergeCell ref="X49:X51"/>
    <mergeCell ref="Y52:Y54"/>
    <mergeCell ref="Z52:Z54"/>
    <mergeCell ref="T52:T54"/>
    <mergeCell ref="U52:U54"/>
    <mergeCell ref="V52:V54"/>
    <mergeCell ref="W52:W54"/>
    <mergeCell ref="X52:X54"/>
    <mergeCell ref="A49:A51"/>
    <mergeCell ref="B49:B51"/>
    <mergeCell ref="S46:S48"/>
    <mergeCell ref="Y43:Y45"/>
    <mergeCell ref="Z43:Z45"/>
    <mergeCell ref="A46:A48"/>
    <mergeCell ref="B46:B48"/>
    <mergeCell ref="C46:C48"/>
    <mergeCell ref="D46:D48"/>
    <mergeCell ref="E46:E48"/>
    <mergeCell ref="P46:P48"/>
    <mergeCell ref="Q46:Q48"/>
    <mergeCell ref="R46:R48"/>
    <mergeCell ref="S43:S45"/>
    <mergeCell ref="T43:T45"/>
    <mergeCell ref="U43:U45"/>
    <mergeCell ref="V43:V45"/>
    <mergeCell ref="W43:W45"/>
    <mergeCell ref="X43:X45"/>
    <mergeCell ref="Y46:Y48"/>
    <mergeCell ref="Z46:Z48"/>
    <mergeCell ref="T46:T48"/>
    <mergeCell ref="U46:U48"/>
    <mergeCell ref="V46:V48"/>
    <mergeCell ref="W46:W48"/>
    <mergeCell ref="X46:X48"/>
    <mergeCell ref="A43:A45"/>
    <mergeCell ref="B43:B45"/>
    <mergeCell ref="C43:C45"/>
    <mergeCell ref="D43:D45"/>
    <mergeCell ref="E43:E45"/>
    <mergeCell ref="P43:P45"/>
    <mergeCell ref="Q43:Q45"/>
    <mergeCell ref="R43:R45"/>
    <mergeCell ref="R40:R42"/>
    <mergeCell ref="V37:V39"/>
    <mergeCell ref="W37:W39"/>
    <mergeCell ref="X37:X39"/>
    <mergeCell ref="Y37:Y39"/>
    <mergeCell ref="B40:B42"/>
    <mergeCell ref="C40:C42"/>
    <mergeCell ref="D40:D42"/>
    <mergeCell ref="E40:E42"/>
    <mergeCell ref="P40:P42"/>
    <mergeCell ref="Q40:Q42"/>
    <mergeCell ref="P37:P39"/>
    <mergeCell ref="Q37:Q39"/>
    <mergeCell ref="R37:R39"/>
    <mergeCell ref="S37:S39"/>
    <mergeCell ref="T37:T39"/>
    <mergeCell ref="U37:U39"/>
    <mergeCell ref="X40:X42"/>
    <mergeCell ref="Y40:Y42"/>
    <mergeCell ref="S40:S42"/>
    <mergeCell ref="T40:T42"/>
    <mergeCell ref="U40:U42"/>
    <mergeCell ref="V40:V42"/>
    <mergeCell ref="W40:W42"/>
    <mergeCell ref="A37:A39"/>
    <mergeCell ref="B37:B39"/>
    <mergeCell ref="C37:C39"/>
    <mergeCell ref="D37:D39"/>
    <mergeCell ref="E37:E39"/>
    <mergeCell ref="P34:P36"/>
    <mergeCell ref="Q34:Q36"/>
    <mergeCell ref="R34:R36"/>
    <mergeCell ref="S34:S36"/>
    <mergeCell ref="V31:V33"/>
    <mergeCell ref="W31:W33"/>
    <mergeCell ref="X31:X33"/>
    <mergeCell ref="Y31:Y33"/>
    <mergeCell ref="Z31:Z33"/>
    <mergeCell ref="A34:A36"/>
    <mergeCell ref="B34:B36"/>
    <mergeCell ref="C34:C36"/>
    <mergeCell ref="D34:D36"/>
    <mergeCell ref="E34:E36"/>
    <mergeCell ref="P31:P33"/>
    <mergeCell ref="Q31:Q33"/>
    <mergeCell ref="R31:R33"/>
    <mergeCell ref="S31:S33"/>
    <mergeCell ref="T31:T33"/>
    <mergeCell ref="U31:U33"/>
    <mergeCell ref="V34:V36"/>
    <mergeCell ref="W34:W36"/>
    <mergeCell ref="X34:X36"/>
    <mergeCell ref="Y34:Y36"/>
    <mergeCell ref="Z34:Z36"/>
    <mergeCell ref="T34:T36"/>
    <mergeCell ref="U34:U36"/>
    <mergeCell ref="A31:A33"/>
    <mergeCell ref="B31:B33"/>
    <mergeCell ref="P28:P30"/>
    <mergeCell ref="Q28:Q30"/>
    <mergeCell ref="R28:R30"/>
    <mergeCell ref="S28:S30"/>
    <mergeCell ref="T28:T30"/>
    <mergeCell ref="U28:U30"/>
    <mergeCell ref="E31:E32"/>
    <mergeCell ref="D31:D32"/>
    <mergeCell ref="C31:C32"/>
    <mergeCell ref="V25:V27"/>
    <mergeCell ref="W25:W27"/>
    <mergeCell ref="X25:X27"/>
    <mergeCell ref="Y25:Y27"/>
    <mergeCell ref="Z25:Z27"/>
    <mergeCell ref="A28:A30"/>
    <mergeCell ref="B28:B30"/>
    <mergeCell ref="C28:C30"/>
    <mergeCell ref="D28:D30"/>
    <mergeCell ref="E28:E30"/>
    <mergeCell ref="P25:P27"/>
    <mergeCell ref="Q25:Q27"/>
    <mergeCell ref="R25:R27"/>
    <mergeCell ref="S25:S27"/>
    <mergeCell ref="T25:T27"/>
    <mergeCell ref="U25:U27"/>
    <mergeCell ref="V28:V30"/>
    <mergeCell ref="W28:W30"/>
    <mergeCell ref="X28:X30"/>
    <mergeCell ref="Y28:Y30"/>
    <mergeCell ref="Z28:Z30"/>
    <mergeCell ref="A25:A27"/>
    <mergeCell ref="B25:B27"/>
    <mergeCell ref="C25:C27"/>
    <mergeCell ref="D25:D27"/>
    <mergeCell ref="E25:E27"/>
    <mergeCell ref="P22:P24"/>
    <mergeCell ref="Q22:Q24"/>
    <mergeCell ref="R22:R24"/>
    <mergeCell ref="S22:S24"/>
    <mergeCell ref="Z19:Z21"/>
    <mergeCell ref="A22:A24"/>
    <mergeCell ref="B22:B24"/>
    <mergeCell ref="C22:C24"/>
    <mergeCell ref="D22:D24"/>
    <mergeCell ref="E22:E24"/>
    <mergeCell ref="P19:P21"/>
    <mergeCell ref="Q19:Q21"/>
    <mergeCell ref="R19:R21"/>
    <mergeCell ref="S19:S21"/>
    <mergeCell ref="T19:T21"/>
    <mergeCell ref="U19:U21"/>
    <mergeCell ref="V22:V24"/>
    <mergeCell ref="W22:W24"/>
    <mergeCell ref="X22:X24"/>
    <mergeCell ref="Y22:Y24"/>
    <mergeCell ref="Z22:Z24"/>
    <mergeCell ref="T22:T24"/>
    <mergeCell ref="U22:U24"/>
    <mergeCell ref="A18:B18"/>
    <mergeCell ref="A19:A21"/>
    <mergeCell ref="B19:B21"/>
    <mergeCell ref="C19:C21"/>
    <mergeCell ref="D19:D21"/>
    <mergeCell ref="E19:E21"/>
    <mergeCell ref="W10:W14"/>
    <mergeCell ref="X10:X14"/>
    <mergeCell ref="V19:V21"/>
    <mergeCell ref="W19:W21"/>
    <mergeCell ref="X19:X21"/>
    <mergeCell ref="Y19:Y21"/>
    <mergeCell ref="A16:B16"/>
    <mergeCell ref="A17:B17"/>
    <mergeCell ref="N10:N14"/>
    <mergeCell ref="O10:O14"/>
    <mergeCell ref="S10:S14"/>
    <mergeCell ref="T10:T14"/>
    <mergeCell ref="U10:U14"/>
    <mergeCell ref="V10:V14"/>
    <mergeCell ref="H10:H14"/>
    <mergeCell ref="I10:I14"/>
    <mergeCell ref="J10:J14"/>
    <mergeCell ref="K10:K14"/>
    <mergeCell ref="L10:L14"/>
    <mergeCell ref="M10:M14"/>
    <mergeCell ref="D7:D14"/>
    <mergeCell ref="F7:F14"/>
    <mergeCell ref="G7:O8"/>
    <mergeCell ref="P7:P14"/>
    <mergeCell ref="Q7:Q14"/>
    <mergeCell ref="R7:Y8"/>
    <mergeCell ref="G9:G14"/>
    <mergeCell ref="H9:O9"/>
    <mergeCell ref="R9:R14"/>
    <mergeCell ref="S9:Y9"/>
    <mergeCell ref="P1:Z1"/>
    <mergeCell ref="P3:X3"/>
    <mergeCell ref="A4:Z4"/>
    <mergeCell ref="A6:A14"/>
    <mergeCell ref="B6:B14"/>
    <mergeCell ref="C6:D6"/>
    <mergeCell ref="E6:E14"/>
    <mergeCell ref="F6:O6"/>
    <mergeCell ref="P6:Y6"/>
    <mergeCell ref="C7:C14"/>
    <mergeCell ref="Z10:Z14"/>
    <mergeCell ref="Y10:Y14"/>
    <mergeCell ref="P2:Z2"/>
  </mergeCells>
  <pageMargins left="0.78740157480314965" right="0.78740157480314965" top="1.1417322834645669" bottom="0.59055118110236227" header="0.31496062992125984" footer="0.31496062992125984"/>
  <pageSetup paperSize="9" scale="65" orientation="landscape" r:id="rId1"/>
  <rowBreaks count="8" manualBreakCount="8">
    <brk id="18" max="25" man="1"/>
    <brk id="27" max="25" man="1"/>
    <brk id="33" max="25" man="1"/>
    <brk id="39" max="25" man="1"/>
    <brk id="45" max="25" man="1"/>
    <brk id="54" max="25" man="1"/>
    <brk id="63" max="25" man="1"/>
    <brk id="69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112024</vt:lpstr>
      <vt:lpstr>Лист2</vt:lpstr>
      <vt:lpstr>Лист3</vt:lpstr>
      <vt:lpstr>'112024'!Заголовки_для_печати</vt:lpstr>
      <vt:lpstr>'112024'!Область_печати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2024-12-09T02:58:57Z</dcterms:modified>
</cp:coreProperties>
</file>